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omments4.xml" ContentType="application/vnd.openxmlformats-officedocument.spreadsheetml.comments+xml"/>
  <Override PartName="/xl/tables/table4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a.dislere\Desktop\Noslegtais variants\"/>
    </mc:Choice>
  </mc:AlternateContent>
  <xr:revisionPtr revIDLastSave="0" documentId="13_ncr:1_{DDBDA345-A4BF-415C-A20C-44095B6C0926}" xr6:coauthVersionLast="45" xr6:coauthVersionMax="45" xr10:uidLastSave="{00000000-0000-0000-0000-000000000000}"/>
  <bookViews>
    <workbookView xWindow="-120" yWindow="-120" windowWidth="24240" windowHeight="13140" tabRatio="651" activeTab="2" xr2:uid="{00000000-000D-0000-FFFF-FFFF00000000}"/>
  </bookViews>
  <sheets>
    <sheet name="Iesniedzējs" sheetId="13" r:id="rId1"/>
    <sheet name="Klasificētās vielas" sheetId="5" r:id="rId2"/>
    <sheet name="Neklasificētās vielas" sheetId="3" r:id="rId3"/>
    <sheet name="Klasifikatori" sheetId="4" state="hidden" r:id="rId4"/>
    <sheet name="VeidlVerApr" sheetId="14" state="hidden" r:id="rId5"/>
    <sheet name="Info" sheetId="9" state="veryHidden" r:id="rId6"/>
  </sheets>
  <definedNames>
    <definedName name="_1_fenil_2_propanons">Klasifikatori!$BG$5:$BG$6</definedName>
    <definedName name="_1R_2R_minus_hlorpseidoefedrins">Klasifikatori!$CM$5:$CM$6</definedName>
    <definedName name="_1R_2S_minus_hlorefedrins">Klasifikatori!$CG$5:$CG$6</definedName>
    <definedName name="_1S_2R_plus_hlorefedrins">Klasifikatori!$CI$5:$CI$6</definedName>
    <definedName name="_1S_2S_plus_hlorpseidoefedrins">Klasifikatori!$CK$5:$CK$6</definedName>
    <definedName name="_3_4_metilēndioksifenilpropān_2_ons">Klasifikatori!$BM$5:$BM$6</definedName>
    <definedName name="_4_anilin_N_fenetilpiperidins">Klasifikatori!$DK$5:$DK$6</definedName>
    <definedName name="_xlnm._FilterDatabase" localSheetId="3" hidden="1">Klasifikatori!#REF!</definedName>
    <definedName name="Acetons">Klasifikatori!$DG$5:$DG$6</definedName>
    <definedName name="Alfa_fenilacetoacetonitrils">Klasifikatori!$CE$5:$CE$6</definedName>
    <definedName name="Antranilskabe">Klasifikatori!$CS$5:$CS$6</definedName>
    <definedName name="Ceturksni">Klasifikatori!$AU$5:$AU$8</definedName>
    <definedName name="Efedrins">Klasifikatori!$BS$5:$BS$6</definedName>
    <definedName name="Ergometrins">Klasifikatori!$BY$5:$BY$6</definedName>
    <definedName name="Ergotamins">Klasifikatori!$CA$5:$CA$6</definedName>
    <definedName name="Etikskabes_anhidrids">Klasifikatori!$CO$5:$CO$6</definedName>
    <definedName name="Etileteris">Klasifikatori!$DE$5:$DE$6</definedName>
    <definedName name="Feniletikskabe">Klasifikatori!$CQ$5:$CQ$6</definedName>
    <definedName name="Gadi">Klasifikatori!$AS$5:$AS$18</definedName>
    <definedName name="Izosafrols">Klasifikatori!$BK$5:$BK$6</definedName>
    <definedName name="Kalija_permanganats">Klasifikatori!$CW$5:$CW$6</definedName>
    <definedName name="Kartes">Klasifikatori!$AF$5:$AQ$46</definedName>
    <definedName name="Kartes_num">Klasifikatori!$AF$5:$AF$46</definedName>
    <definedName name="Klasific_kateg">Klasifikatori!$D$5:$D$42</definedName>
    <definedName name="Klasific_kods" localSheetId="1">Klasifikatori!$C$5:$C$42</definedName>
    <definedName name="Klasific_nosauk" localSheetId="1">Klasifikatori!$B$5:$B$42</definedName>
    <definedName name="Klasific_nosauk">Klasifikatori!$B$5:$B$42</definedName>
    <definedName name="Klasific_vielas">Klasifikatori!$B$5:$E$42</definedName>
    <definedName name="Lic_num">Klasifikatori!$S$5:$S$10</definedName>
    <definedName name="LIcences">Klasifikatori!$S$5:$AD$10</definedName>
    <definedName name="Lizerginskabe">Klasifikatori!$CC$5:$CC$6</definedName>
    <definedName name="Merv">Klasifikatori!$K$5:$K$10</definedName>
    <definedName name="Metiletilketons">Klasifikatori!$DI$5:$DI$6</definedName>
    <definedName name="N_acetilantranilskābe">Klasifikatori!$BI$5:$BI$6</definedName>
    <definedName name="N_fenetil_4_piperidons">Klasifikatori!$DM$5:$DM$6</definedName>
    <definedName name="Neklasific_kods">Klasifikatori!$H$5:$H$21</definedName>
    <definedName name="Neklasific_nosauk">Klasifikatori!$G$5:$G$21</definedName>
    <definedName name="Neklasific_vielas">Klasifikatori!$G$5:$I$21</definedName>
    <definedName name="Norefedrins">Klasifikatori!$BW$5:$BW$6</definedName>
    <definedName name="Piperidins">Klasifikatori!$CU$5:$CU$6</definedName>
    <definedName name="Piperonals">Klasifikatori!$BO$5:$BO$6</definedName>
    <definedName name="_xlnm.Print_Area" localSheetId="0">Iesniedzējs!$B$2:$H$57</definedName>
    <definedName name="_xlnm.Print_Titles" localSheetId="1">'Klasificētās vielas'!$A:$A,'Klasificētās vielas'!$2:$3</definedName>
    <definedName name="_xlnm.Print_Titles" localSheetId="2">'Neklasificētās vielas'!$A:$A,'Neklasificētās vielas'!$2:$3</definedName>
    <definedName name="Pseidoefedrins">Klasifikatori!$BU$5:$BU$6</definedName>
    <definedName name="Safrols">Klasifikatori!$BQ$5:$BQ$6</definedName>
    <definedName name="Salsskabe">Klasifikatori!$CY$5:$CY$6</definedName>
    <definedName name="Serskabe">Klasifikatori!$DA$5:$DA$6</definedName>
    <definedName name="Toluols">Klasifikatori!$DC$5:$DC$6</definedName>
    <definedName name="Valsts_nosauk">Klasifikatori!$N$5:$N$116</definedName>
    <definedName name="VieluMervValid">Klasifikatori!$BC$11:$BD$61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5" i="4" l="1"/>
  <c r="BA5" i="4" s="1"/>
  <c r="C7" i="5" l="1"/>
  <c r="C8" i="3"/>
  <c r="V5" i="5"/>
  <c r="V6" i="5"/>
  <c r="V4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A1" i="3"/>
  <c r="A1" i="5"/>
  <c r="U5" i="3"/>
  <c r="U7" i="3"/>
  <c r="U8" i="3"/>
  <c r="U9" i="3"/>
  <c r="U12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AW6" i="4"/>
  <c r="BA6" i="4" s="1"/>
  <c r="AW7" i="4"/>
  <c r="BA7" i="4" s="1"/>
  <c r="AW8" i="4"/>
  <c r="BA8" i="4" s="1"/>
  <c r="AW9" i="4"/>
  <c r="BA9" i="4" s="1"/>
  <c r="AW10" i="4"/>
  <c r="BA10" i="4" s="1"/>
  <c r="AW11" i="4"/>
  <c r="BA11" i="4" s="1"/>
  <c r="AW12" i="4"/>
  <c r="BA12" i="4" s="1"/>
  <c r="AW13" i="4"/>
  <c r="BA13" i="4" s="1"/>
  <c r="AW14" i="4"/>
  <c r="BA14" i="4" s="1"/>
  <c r="AW15" i="4"/>
  <c r="BA15" i="4" s="1"/>
  <c r="AW16" i="4"/>
  <c r="BA16" i="4" s="1"/>
  <c r="G16" i="13"/>
  <c r="G9" i="13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G30" i="13"/>
  <c r="G29" i="13"/>
  <c r="G28" i="13"/>
  <c r="G25" i="13"/>
  <c r="G24" i="13"/>
  <c r="G23" i="13"/>
  <c r="G15" i="13"/>
  <c r="G14" i="13"/>
  <c r="G11" i="13"/>
  <c r="G10" i="13"/>
  <c r="U11" i="3"/>
  <c r="U10" i="3"/>
  <c r="U13" i="3"/>
  <c r="U6" i="3"/>
  <c r="U4" i="3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D7" i="5"/>
  <c r="D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C7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4" i="5"/>
  <c r="C5" i="5"/>
  <c r="C6" i="5"/>
  <c r="C4" i="3"/>
  <c r="C5" i="3"/>
  <c r="C6" i="3"/>
  <c r="D4" i="5"/>
  <c r="D9" i="5"/>
  <c r="D5" i="5"/>
  <c r="D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Vienmēr aizpildiet jaunāko veidlapas versiju! 
</t>
        </r>
        <r>
          <rPr>
            <sz val="9"/>
            <color indexed="81"/>
            <rFont val="Tahoma"/>
            <family val="2"/>
            <charset val="186"/>
          </rPr>
          <t xml:space="preserve">Jaunākā veidlapas versija ir pieejama www.zva.gov.lv, mekējiet to sadaļā: </t>
        </r>
        <r>
          <rPr>
            <i/>
            <sz val="9"/>
            <color indexed="81"/>
            <rFont val="Tahoma"/>
            <family val="2"/>
            <charset val="186"/>
          </rPr>
          <t xml:space="preserve">Sākums &gt; Industrijai &gt; Prekursoru operatori &gt; Pārskati </t>
        </r>
      </text>
    </comment>
    <comment ref="F3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Persona, kura piedalās neklasificēto vielu apritē, kas nav Aģentūrā reģistrēts prekursoru operators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1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E3" authorId="0" shapeId="0" xr:uid="{00000000-0006-0000-01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F3" authorId="0" shapeId="0" xr:uid="{00000000-0006-0000-01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1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H3" authorId="0" shapeId="0" xr:uid="{00000000-0006-0000-01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J3" authorId="0" shapeId="0" xr:uid="{00000000-0006-0000-01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K3" authorId="0" shapeId="0" xr:uid="{00000000-0006-0000-0100-000007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M3" authorId="0" shapeId="0" xr:uid="{00000000-0006-0000-01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N3" authorId="0" shapeId="0" xr:uid="{00000000-0006-0000-0100-000009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P3" authorId="0" shapeId="0" xr:uid="{00000000-0006-0000-01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Q3" authorId="0" shapeId="0" xr:uid="{00000000-0006-0000-01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S3" authorId="0" shapeId="0" xr:uid="{00000000-0006-0000-01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U3" authorId="0" shapeId="0" xr:uid="{00000000-0006-0000-01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V3" authorId="0" shapeId="0" xr:uid="{00000000-0006-0000-0100-00000E000000}">
      <text>
        <r>
          <rPr>
            <sz val="9"/>
            <color indexed="81"/>
            <rFont val="Tahoma"/>
            <family val="2"/>
          </rPr>
          <t>- Iekrāsojas sarkans:
ja tiek norādīta 1. kategorijas viela, bet nav norādīts licences Nr.
- ja parādās teksts "Nav norādīts" tad Veidlapas 1. lapā "Iesniedzējs" ir jānorāda šī pārskata iesniedzējs.</t>
        </r>
      </text>
    </comment>
    <comment ref="W3" authorId="0" shapeId="0" xr:uid="{00000000-0006-0000-01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2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D3" authorId="0" shapeId="0" xr:uid="{00000000-0006-0000-02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E3" authorId="0" shapeId="0" xr:uid="{00000000-0006-0000-02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F3" authorId="0" shapeId="0" xr:uid="{00000000-0006-0000-02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2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I3" authorId="0" shapeId="0" xr:uid="{00000000-0006-0000-02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J3" authorId="0" shapeId="0" xr:uid="{00000000-0006-0000-0200-000007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L3" authorId="0" shapeId="0" xr:uid="{00000000-0006-0000-02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M3" authorId="0" shapeId="0" xr:uid="{00000000-0006-0000-0200-000009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O3" authorId="0" shapeId="0" xr:uid="{00000000-0006-0000-02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P3" authorId="0" shapeId="0" xr:uid="{00000000-0006-0000-02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R3" authorId="0" shapeId="0" xr:uid="{00000000-0006-0000-02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T3" authorId="0" shapeId="0" xr:uid="{00000000-0006-0000-02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U3" authorId="0" shapeId="0" xr:uid="{00000000-0006-0000-0200-00000E000000}">
      <text>
        <r>
          <rPr>
            <sz val="9"/>
            <color indexed="81"/>
            <rFont val="Tahoma"/>
            <family val="2"/>
          </rPr>
          <t>Iekrāsojas sarkans, ja nav norādīts ne licences ne kartes numurs.</t>
        </r>
      </text>
    </comment>
    <comment ref="V3" authorId="0" shapeId="0" xr:uid="{00000000-0006-0000-02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AX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Andis Seilis:</t>
        </r>
        <r>
          <rPr>
            <sz val="9"/>
            <color indexed="81"/>
            <rFont val="Tahoma"/>
            <family val="2"/>
          </rPr>
          <t xml:space="preserve">
pagaidām neizmantojam aprēķinos</t>
        </r>
      </text>
    </comment>
    <comment ref="BA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Andis Seilis:</t>
        </r>
        <r>
          <rPr>
            <sz val="9"/>
            <color indexed="81"/>
            <rFont val="Tahoma"/>
            <family val="2"/>
            <charset val="186"/>
          </rPr>
          <t xml:space="preserve">
pārskatos norādītie daudzumi jāpārrēķina uz šo mērv., kas atbilst INCB iesniedzamajiem pārskatiem.</t>
        </r>
      </text>
    </comment>
  </commentList>
</comments>
</file>

<file path=xl/sharedStrings.xml><?xml version="1.0" encoding="utf-8"?>
<sst xmlns="http://schemas.openxmlformats.org/spreadsheetml/2006/main" count="1554" uniqueCount="952">
  <si>
    <t>Kategorija</t>
  </si>
  <si>
    <t>1-fenil-2-propanons</t>
  </si>
  <si>
    <t>N-acetilantranilskābe</t>
  </si>
  <si>
    <t>KN kods</t>
  </si>
  <si>
    <t>2914 31 00</t>
  </si>
  <si>
    <t>1.kategorija</t>
  </si>
  <si>
    <t>2924 23 00</t>
  </si>
  <si>
    <t>Klasificētās vielas nosaukums</t>
  </si>
  <si>
    <t>Izosafrols (cis+trans)</t>
  </si>
  <si>
    <t>2932 91 00</t>
  </si>
  <si>
    <t>2932 92 00</t>
  </si>
  <si>
    <t>Piperonāls</t>
  </si>
  <si>
    <t>2932 93 00</t>
  </si>
  <si>
    <t>Safrols</t>
  </si>
  <si>
    <t>2932 94 00</t>
  </si>
  <si>
    <t>Efedrīns</t>
  </si>
  <si>
    <t>2939 41 00</t>
  </si>
  <si>
    <t>Pseidoefedrīns</t>
  </si>
  <si>
    <t>2939 42 00</t>
  </si>
  <si>
    <t>Norefedrīns</t>
  </si>
  <si>
    <t>2939 44 00</t>
  </si>
  <si>
    <t>Ergometrīns</t>
  </si>
  <si>
    <t>2939 61 00</t>
  </si>
  <si>
    <t>Ergotamīns</t>
  </si>
  <si>
    <t>2939 62 00</t>
  </si>
  <si>
    <t>Lizergīnskābe</t>
  </si>
  <si>
    <t>2939 63 00</t>
  </si>
  <si>
    <t>Alfa-fenilacetoacetonitrils</t>
  </si>
  <si>
    <t>(1R,2S)-(-)-hlorefedrīns</t>
  </si>
  <si>
    <t>(1S,2R)-(+)-hlorefedrīns</t>
  </si>
  <si>
    <t>(1S,2S)-(+)-hlorpseidoefedrīns</t>
  </si>
  <si>
    <t>(1R,2R)-(-)-hlorpseidoefedrīns</t>
  </si>
  <si>
    <t>2915 24 00</t>
  </si>
  <si>
    <t>Feniletiķskābe</t>
  </si>
  <si>
    <t>2916 34 00</t>
  </si>
  <si>
    <t>Antranilskābe</t>
  </si>
  <si>
    <t>Piperidīns</t>
  </si>
  <si>
    <t>2933 32 00</t>
  </si>
  <si>
    <t>Kālija permanganāts</t>
  </si>
  <si>
    <t>2841 61 00</t>
  </si>
  <si>
    <t>Sālsskābe</t>
  </si>
  <si>
    <t>2806 10 00</t>
  </si>
  <si>
    <t>Sērskābe</t>
  </si>
  <si>
    <t>Toluols</t>
  </si>
  <si>
    <t>2902 30 00</t>
  </si>
  <si>
    <t>Etilēteris</t>
  </si>
  <si>
    <t>2909 11 00</t>
  </si>
  <si>
    <t>Acetons</t>
  </si>
  <si>
    <t>2914 11 00</t>
  </si>
  <si>
    <t>Metiletilketons</t>
  </si>
  <si>
    <t>2914 12 00</t>
  </si>
  <si>
    <t>3.kategorija</t>
  </si>
  <si>
    <t>2.A apakškategorija</t>
  </si>
  <si>
    <t>2.B apakškategorija</t>
  </si>
  <si>
    <t>3,4-metilēndioksifenilpropān-2-ons</t>
  </si>
  <si>
    <t>Etiķskābes anhidrīds</t>
  </si>
  <si>
    <t>Eksports (izvešana uz trešām valstīm)</t>
  </si>
  <si>
    <t>Valsts nosaukums</t>
  </si>
  <si>
    <t>Eksportētāja nosaukums, adrese</t>
  </si>
  <si>
    <t>Importētāja nosaukums, adrese</t>
  </si>
  <si>
    <t>Imports (ievešana no trešām valstīm)</t>
  </si>
  <si>
    <t xml:space="preserve">Importētais daudzums 
</t>
  </si>
  <si>
    <t xml:space="preserve">Eksportētais daudzums 
</t>
  </si>
  <si>
    <t>Tirdzniecība Eiropas Savienības ietvaros</t>
  </si>
  <si>
    <t>Saņēmēja nosaukums, adrese</t>
  </si>
  <si>
    <t>Saņemtais daudzums</t>
  </si>
  <si>
    <t>Piegādātais daudzums</t>
  </si>
  <si>
    <t>Izmantotais daudzums</t>
  </si>
  <si>
    <t>Vielas izmantošana (neattiecas uz piegādi)</t>
  </si>
  <si>
    <t>Izmantošanas mērķis</t>
  </si>
  <si>
    <t>Neklasificētās vielas nosaukums
(Eiropas Savienības brīvprātīgi uzraugāmās ķīmiskās vielas)</t>
  </si>
  <si>
    <t>1-(4-methoxyphenyl)propan-2-one</t>
  </si>
  <si>
    <t>2914 50 00</t>
  </si>
  <si>
    <t>1,4-Butanediol</t>
  </si>
  <si>
    <t>2905 39 26</t>
  </si>
  <si>
    <t>Glacial Acetic Acid</t>
  </si>
  <si>
    <t>2915 21 00</t>
  </si>
  <si>
    <t>Alpha-phenylacetoacetamide (APAA)</t>
  </si>
  <si>
    <t>2924 29 70</t>
  </si>
  <si>
    <t>Allylbenzene</t>
  </si>
  <si>
    <t>2902 90 00</t>
  </si>
  <si>
    <t>Benzaldehyde</t>
  </si>
  <si>
    <t>2912 21 00</t>
  </si>
  <si>
    <t>Benzyl Chloride</t>
  </si>
  <si>
    <t>2903 99 80</t>
  </si>
  <si>
    <t>Benzyl Cyanide</t>
  </si>
  <si>
    <t>2926 90 70</t>
  </si>
  <si>
    <t>BMK Glycidate</t>
  </si>
  <si>
    <t>2918 99 90</t>
  </si>
  <si>
    <t>BMK Glycidic acid</t>
  </si>
  <si>
    <t>Ethylamine</t>
  </si>
  <si>
    <t>2921 19 99</t>
  </si>
  <si>
    <t>Formamide</t>
  </si>
  <si>
    <t>2924 19 00</t>
  </si>
  <si>
    <t>Gamma Butyrolactone</t>
  </si>
  <si>
    <t>2932 20 20</t>
  </si>
  <si>
    <t>Lithium Aluminium Hydride</t>
  </si>
  <si>
    <t>2850 00 20</t>
  </si>
  <si>
    <t>Methylamine</t>
  </si>
  <si>
    <t>2921 11 00</t>
  </si>
  <si>
    <t>Nitroethane</t>
  </si>
  <si>
    <t>2904 20 00</t>
  </si>
  <si>
    <t>Platinum Oxides</t>
  </si>
  <si>
    <t>2843 90 90</t>
  </si>
  <si>
    <t>PMK Glycidate</t>
  </si>
  <si>
    <t>2932 99 00</t>
  </si>
  <si>
    <t>PMK Glycidic acid</t>
  </si>
  <si>
    <t>(Red) Phosphorus</t>
  </si>
  <si>
    <t>2804 70 00</t>
  </si>
  <si>
    <t>Ziņas par prekursoru operatoru:</t>
  </si>
  <si>
    <t>Atbildīgā persona:</t>
  </si>
  <si>
    <t>Piegādātāja nosaukums, adrese</t>
  </si>
  <si>
    <t>Klasific_vielas</t>
  </si>
  <si>
    <t>Neklasific_vielas</t>
  </si>
  <si>
    <t>Klasific_kods</t>
  </si>
  <si>
    <t>Neklasific_kods</t>
  </si>
  <si>
    <t>Neklasificētās vielas nosaukums</t>
  </si>
  <si>
    <t>Klasific_kateg</t>
  </si>
  <si>
    <t>Merv</t>
  </si>
  <si>
    <t>l</t>
  </si>
  <si>
    <t>kg</t>
  </si>
  <si>
    <t>Mērvienības</t>
  </si>
  <si>
    <t>Kods</t>
  </si>
  <si>
    <t>Nosaukums latviski</t>
  </si>
  <si>
    <t>Nosaukums angliski</t>
  </si>
  <si>
    <t>Trešā valsts</t>
  </si>
  <si>
    <t>UA</t>
  </si>
  <si>
    <t>Ukraina</t>
  </si>
  <si>
    <t>Ukraine</t>
  </si>
  <si>
    <t>Jā</t>
  </si>
  <si>
    <t>US</t>
  </si>
  <si>
    <t>ASV</t>
  </si>
  <si>
    <t>United States</t>
  </si>
  <si>
    <t>VN</t>
  </si>
  <si>
    <t>Vjetnama</t>
  </si>
  <si>
    <t>Vietman</t>
  </si>
  <si>
    <t>EG</t>
  </si>
  <si>
    <t>Ēģipte</t>
  </si>
  <si>
    <t>Egypt</t>
  </si>
  <si>
    <t>EE</t>
  </si>
  <si>
    <t>Igaunija</t>
  </si>
  <si>
    <t>Estonia</t>
  </si>
  <si>
    <t>Nē</t>
  </si>
  <si>
    <t>ET</t>
  </si>
  <si>
    <t>Etiopija</t>
  </si>
  <si>
    <t>Ethiopia</t>
  </si>
  <si>
    <t>FI</t>
  </si>
  <si>
    <t>Somija</t>
  </si>
  <si>
    <t>Finland</t>
  </si>
  <si>
    <t>FR</t>
  </si>
  <si>
    <t>Francija</t>
  </si>
  <si>
    <t>France</t>
  </si>
  <si>
    <t>DE</t>
  </si>
  <si>
    <t>Vācija</t>
  </si>
  <si>
    <t>Germany</t>
  </si>
  <si>
    <t>EL</t>
  </si>
  <si>
    <t>Grieķija</t>
  </si>
  <si>
    <t>Greece</t>
  </si>
  <si>
    <t>IS</t>
  </si>
  <si>
    <t>Īslande</t>
  </si>
  <si>
    <t>Iceland</t>
  </si>
  <si>
    <t>IN</t>
  </si>
  <si>
    <t>Indija</t>
  </si>
  <si>
    <t>India</t>
  </si>
  <si>
    <t>IE</t>
  </si>
  <si>
    <t>Īrija</t>
  </si>
  <si>
    <t>Ireland</t>
  </si>
  <si>
    <t>IT</t>
  </si>
  <si>
    <t>Itālija</t>
  </si>
  <si>
    <t>Italy</t>
  </si>
  <si>
    <t>JP</t>
  </si>
  <si>
    <t>Japāna</t>
  </si>
  <si>
    <t>Japan</t>
  </si>
  <si>
    <t>LV</t>
  </si>
  <si>
    <t>Latvija</t>
  </si>
  <si>
    <t>Latvia</t>
  </si>
  <si>
    <t>LT</t>
  </si>
  <si>
    <t>Lietuva</t>
  </si>
  <si>
    <t>Lithuania</t>
  </si>
  <si>
    <t>MK</t>
  </si>
  <si>
    <t>Maķedonija</t>
  </si>
  <si>
    <t>Macedonia</t>
  </si>
  <si>
    <t>MD</t>
  </si>
  <si>
    <t>Moldova</t>
  </si>
  <si>
    <t>NL</t>
  </si>
  <si>
    <t>Nīderlande</t>
  </si>
  <si>
    <t>Netherlands</t>
  </si>
  <si>
    <t>NO</t>
  </si>
  <si>
    <t>Norvēģija</t>
  </si>
  <si>
    <t>Norway</t>
  </si>
  <si>
    <t>PL</t>
  </si>
  <si>
    <t>Polija</t>
  </si>
  <si>
    <t>Poland</t>
  </si>
  <si>
    <t>RU</t>
  </si>
  <si>
    <t>Krievija</t>
  </si>
  <si>
    <t>Russia</t>
  </si>
  <si>
    <t>SK</t>
  </si>
  <si>
    <t>Slovākija</t>
  </si>
  <si>
    <t>Slovakia</t>
  </si>
  <si>
    <t>SI</t>
  </si>
  <si>
    <t>Slovēnija</t>
  </si>
  <si>
    <t>Slovenia</t>
  </si>
  <si>
    <t>ES</t>
  </si>
  <si>
    <t>Spānija</t>
  </si>
  <si>
    <t>Spain</t>
  </si>
  <si>
    <t>SE</t>
  </si>
  <si>
    <t>Zviedrija</t>
  </si>
  <si>
    <t>Sweden</t>
  </si>
  <si>
    <t>CH</t>
  </si>
  <si>
    <t>Šveice</t>
  </si>
  <si>
    <t>Switzerland</t>
  </si>
  <si>
    <t>TR</t>
  </si>
  <si>
    <t>Turcija</t>
  </si>
  <si>
    <t>Turkey</t>
  </si>
  <si>
    <t>AF</t>
  </si>
  <si>
    <t>Afganistāna</t>
  </si>
  <si>
    <t>Afganistan</t>
  </si>
  <si>
    <t>AL</t>
  </si>
  <si>
    <t>Albānija</t>
  </si>
  <si>
    <t>Albania</t>
  </si>
  <si>
    <t>DZ</t>
  </si>
  <si>
    <t>Alžirija</t>
  </si>
  <si>
    <t>Algeria</t>
  </si>
  <si>
    <t>AD</t>
  </si>
  <si>
    <t>Andora</t>
  </si>
  <si>
    <t>Andorra</t>
  </si>
  <si>
    <t>AO</t>
  </si>
  <si>
    <t>Angola</t>
  </si>
  <si>
    <t>AR</t>
  </si>
  <si>
    <t>Argentīna</t>
  </si>
  <si>
    <t>Argentina</t>
  </si>
  <si>
    <t>AM</t>
  </si>
  <si>
    <t>Armēnija</t>
  </si>
  <si>
    <t>Armenia</t>
  </si>
  <si>
    <t>AU</t>
  </si>
  <si>
    <t>Austrālija</t>
  </si>
  <si>
    <t>Australia</t>
  </si>
  <si>
    <t>AT</t>
  </si>
  <si>
    <t>Austrija</t>
  </si>
  <si>
    <t>Austria</t>
  </si>
  <si>
    <t>AZ</t>
  </si>
  <si>
    <t>Azerbaidžāna</t>
  </si>
  <si>
    <t>Azerbaijan</t>
  </si>
  <si>
    <t>BY</t>
  </si>
  <si>
    <t>Baltkrievija</t>
  </si>
  <si>
    <t>Belarus</t>
  </si>
  <si>
    <t>BE</t>
  </si>
  <si>
    <t>Beļģija</t>
  </si>
  <si>
    <t>Belgium</t>
  </si>
  <si>
    <t>BO</t>
  </si>
  <si>
    <t>Bolīvija</t>
  </si>
  <si>
    <t>Bolivia</t>
  </si>
  <si>
    <t>BA</t>
  </si>
  <si>
    <t>Bosnija Hercogovina</t>
  </si>
  <si>
    <t>Bosnia and Herzegowina</t>
  </si>
  <si>
    <t>BR</t>
  </si>
  <si>
    <t>Brazīlija</t>
  </si>
  <si>
    <t>Brazil</t>
  </si>
  <si>
    <t>BG</t>
  </si>
  <si>
    <t>Bulgārija</t>
  </si>
  <si>
    <t>Bulgaria</t>
  </si>
  <si>
    <t>CA</t>
  </si>
  <si>
    <t>Kanāda</t>
  </si>
  <si>
    <t>Canada</t>
  </si>
  <si>
    <t>CN</t>
  </si>
  <si>
    <t>Ķīna</t>
  </si>
  <si>
    <t>China</t>
  </si>
  <si>
    <t>CO</t>
  </si>
  <si>
    <t>Kolumbija</t>
  </si>
  <si>
    <t>Colombia</t>
  </si>
  <si>
    <t>HR</t>
  </si>
  <si>
    <t>Horvātija</t>
  </si>
  <si>
    <t>Croatia</t>
  </si>
  <si>
    <t>CU</t>
  </si>
  <si>
    <t>Kuba</t>
  </si>
  <si>
    <t>Cuba</t>
  </si>
  <si>
    <t>CY</t>
  </si>
  <si>
    <t>Kipra</t>
  </si>
  <si>
    <t>Cyprus</t>
  </si>
  <si>
    <t>CZ</t>
  </si>
  <si>
    <t>Čehija</t>
  </si>
  <si>
    <t>Czech Republic</t>
  </si>
  <si>
    <t>DK</t>
  </si>
  <si>
    <t>Dānija</t>
  </si>
  <si>
    <t>Denmark</t>
  </si>
  <si>
    <t>YU</t>
  </si>
  <si>
    <t>Dienvidslāvija</t>
  </si>
  <si>
    <t>Yugoslavia</t>
  </si>
  <si>
    <t>GT</t>
  </si>
  <si>
    <t>Gvatemala</t>
  </si>
  <si>
    <t>Guatemala</t>
  </si>
  <si>
    <t>IL</t>
  </si>
  <si>
    <t>Izraēla</t>
  </si>
  <si>
    <t>Israel</t>
  </si>
  <si>
    <t>KZ</t>
  </si>
  <si>
    <t>Kazahstāna</t>
  </si>
  <si>
    <t>Kazakhstan</t>
  </si>
  <si>
    <t>KR</t>
  </si>
  <si>
    <t>Korejas Republika</t>
  </si>
  <si>
    <t>Republic of Korea</t>
  </si>
  <si>
    <t>MT</t>
  </si>
  <si>
    <t>Malta</t>
  </si>
  <si>
    <t>MX</t>
  </si>
  <si>
    <t>Meksika</t>
  </si>
  <si>
    <t>Mexico</t>
  </si>
  <si>
    <t>MC</t>
  </si>
  <si>
    <t>Monako</t>
  </si>
  <si>
    <t>Monaco</t>
  </si>
  <si>
    <t>PR</t>
  </si>
  <si>
    <t>Puertoriko</t>
  </si>
  <si>
    <t>Puerto Rico</t>
  </si>
  <si>
    <t>RO</t>
  </si>
  <si>
    <t>Rumānija</t>
  </si>
  <si>
    <t>Romania</t>
  </si>
  <si>
    <t>SG</t>
  </si>
  <si>
    <t>Singapūra</t>
  </si>
  <si>
    <t>Singapore</t>
  </si>
  <si>
    <t>HU</t>
  </si>
  <si>
    <t>Ungārija</t>
  </si>
  <si>
    <t>Hungary</t>
  </si>
  <si>
    <t>ID</t>
  </si>
  <si>
    <t>Indonēzija</t>
  </si>
  <si>
    <t>Indonesia</t>
  </si>
  <si>
    <t>PT</t>
  </si>
  <si>
    <t>Portugāle</t>
  </si>
  <si>
    <t>Portugal</t>
  </si>
  <si>
    <t>BD</t>
  </si>
  <si>
    <t>Bangladeša</t>
  </si>
  <si>
    <t>Bangladesh</t>
  </si>
  <si>
    <t>LU</t>
  </si>
  <si>
    <t>Luksemburga</t>
  </si>
  <si>
    <t>Luxembourg</t>
  </si>
  <si>
    <t>UZ</t>
  </si>
  <si>
    <t>Uzbekistāna</t>
  </si>
  <si>
    <t>Uzbekistan</t>
  </si>
  <si>
    <t>MN</t>
  </si>
  <si>
    <t>Mongolija</t>
  </si>
  <si>
    <t>Mongolia</t>
  </si>
  <si>
    <t>GE</t>
  </si>
  <si>
    <t>Gruzija</t>
  </si>
  <si>
    <t>Georgia</t>
  </si>
  <si>
    <t>KG</t>
  </si>
  <si>
    <t>Kirgizstāna</t>
  </si>
  <si>
    <t>Kyrgyzstan</t>
  </si>
  <si>
    <t>YE</t>
  </si>
  <si>
    <t>Jemena</t>
  </si>
  <si>
    <t>Yemen</t>
  </si>
  <si>
    <t>BM</t>
  </si>
  <si>
    <t>Bermudu salas</t>
  </si>
  <si>
    <t>Bermuda</t>
  </si>
  <si>
    <t>PE</t>
  </si>
  <si>
    <t>Peru</t>
  </si>
  <si>
    <t>UY</t>
  </si>
  <si>
    <t>Urugvaja</t>
  </si>
  <si>
    <t>Uruguay</t>
  </si>
  <si>
    <t>VE</t>
  </si>
  <si>
    <t>Venecuela</t>
  </si>
  <si>
    <t>Venezuela</t>
  </si>
  <si>
    <t>NZ</t>
  </si>
  <si>
    <t>Jaunzēlande</t>
  </si>
  <si>
    <t>New Zealand</t>
  </si>
  <si>
    <t>ZA</t>
  </si>
  <si>
    <t>Dienvidāfrika</t>
  </si>
  <si>
    <t>South Africa</t>
  </si>
  <si>
    <t>EC</t>
  </si>
  <si>
    <t>Ekvadora</t>
  </si>
  <si>
    <t>Ecuador</t>
  </si>
  <si>
    <t>NI</t>
  </si>
  <si>
    <t>Nikaragva</t>
  </si>
  <si>
    <t>Nicaragua</t>
  </si>
  <si>
    <t>PA</t>
  </si>
  <si>
    <t>Panama</t>
  </si>
  <si>
    <t>TW</t>
  </si>
  <si>
    <t>Taivāna</t>
  </si>
  <si>
    <t>Taiwan</t>
  </si>
  <si>
    <t>CR</t>
  </si>
  <si>
    <t>Kostarika</t>
  </si>
  <si>
    <t>Costa Rica</t>
  </si>
  <si>
    <t>LB</t>
  </si>
  <si>
    <t>Libāna</t>
  </si>
  <si>
    <t>Lebanon</t>
  </si>
  <si>
    <t>MY</t>
  </si>
  <si>
    <t>Malaizija</t>
  </si>
  <si>
    <t>Malaysia</t>
  </si>
  <si>
    <t>TH</t>
  </si>
  <si>
    <t>Taizeme</t>
  </si>
  <si>
    <t>Thailand</t>
  </si>
  <si>
    <t>AE</t>
  </si>
  <si>
    <t>Apvienotie arābu emirāti</t>
  </si>
  <si>
    <t>United Arab Emirates</t>
  </si>
  <si>
    <t>OM</t>
  </si>
  <si>
    <t>Omāna</t>
  </si>
  <si>
    <t>Oman</t>
  </si>
  <si>
    <t>HK</t>
  </si>
  <si>
    <t>Honkonga</t>
  </si>
  <si>
    <t>Hong Kong</t>
  </si>
  <si>
    <t>MA</t>
  </si>
  <si>
    <t>Maroka</t>
  </si>
  <si>
    <t>Morocco</t>
  </si>
  <si>
    <t>IQ</t>
  </si>
  <si>
    <t>Irāka</t>
  </si>
  <si>
    <t>Iraq</t>
  </si>
  <si>
    <t>HN</t>
  </si>
  <si>
    <t>Serbija</t>
  </si>
  <si>
    <t>Serbia</t>
  </si>
  <si>
    <t>CL</t>
  </si>
  <si>
    <t>Čīle</t>
  </si>
  <si>
    <t>Chile</t>
  </si>
  <si>
    <t>MR</t>
  </si>
  <si>
    <t>Mauritānija</t>
  </si>
  <si>
    <t>Mauritania</t>
  </si>
  <si>
    <t>024</t>
  </si>
  <si>
    <t>Rodēzija</t>
  </si>
  <si>
    <t>Rhodesia</t>
  </si>
  <si>
    <t>TJK</t>
  </si>
  <si>
    <t>Tadžikistāna</t>
  </si>
  <si>
    <t>Tadzhikistan</t>
  </si>
  <si>
    <t>TKM</t>
  </si>
  <si>
    <t>Turkmenistāna</t>
  </si>
  <si>
    <t>Turkmenistan</t>
  </si>
  <si>
    <t>LI</t>
  </si>
  <si>
    <t>Lihtenšteina</t>
  </si>
  <si>
    <t>Liechtenstein</t>
  </si>
  <si>
    <t>JO</t>
  </si>
  <si>
    <t>Jordānija</t>
  </si>
  <si>
    <t>Jordan</t>
  </si>
  <si>
    <t>TN</t>
  </si>
  <si>
    <t>Tunisija</t>
  </si>
  <si>
    <t>Tunisia</t>
  </si>
  <si>
    <t>Nav</t>
  </si>
  <si>
    <t>Abhāzija</t>
  </si>
  <si>
    <t>Abkhazia</t>
  </si>
  <si>
    <t>MO</t>
  </si>
  <si>
    <t>Makao</t>
  </si>
  <si>
    <t>Macao</t>
  </si>
  <si>
    <t>UG</t>
  </si>
  <si>
    <t>Uganda</t>
  </si>
  <si>
    <t>MG</t>
  </si>
  <si>
    <t>Madagaskara</t>
  </si>
  <si>
    <t>Madagascar</t>
  </si>
  <si>
    <t>IR</t>
  </si>
  <si>
    <t>Irāna</t>
  </si>
  <si>
    <t>Iran</t>
  </si>
  <si>
    <t>ME</t>
  </si>
  <si>
    <t>Melnkalne</t>
  </si>
  <si>
    <t>Montenegro</t>
  </si>
  <si>
    <t>IM</t>
  </si>
  <si>
    <t>Menas sala</t>
  </si>
  <si>
    <t>Isle of Man</t>
  </si>
  <si>
    <t>KS</t>
  </si>
  <si>
    <t>Kosova</t>
  </si>
  <si>
    <t>UK</t>
  </si>
  <si>
    <t>Lielbritānija</t>
  </si>
  <si>
    <t>United Kingdom</t>
  </si>
  <si>
    <t>BS</t>
  </si>
  <si>
    <t>Bahamu salas</t>
  </si>
  <si>
    <t>The Bahamas</t>
  </si>
  <si>
    <t>Valstis</t>
  </si>
  <si>
    <t>Klasific_nosauk</t>
  </si>
  <si>
    <t>Valsts_nosauk</t>
  </si>
  <si>
    <t>Neklasific_nosauk</t>
  </si>
  <si>
    <t>Nr.</t>
  </si>
  <si>
    <t>Licences Nr.</t>
  </si>
  <si>
    <t>Izsniegšanas datums</t>
  </si>
  <si>
    <t>G.Evers</t>
  </si>
  <si>
    <t>1. Speciālas atļaujas (licences) darbībai ar 1. kategorijas prekursoriem</t>
  </si>
  <si>
    <t>Uz nenoteiktu laiku</t>
  </si>
  <si>
    <t>Stella Birze</t>
  </si>
  <si>
    <t>Andrejs Kudins</t>
  </si>
  <si>
    <t>Alla Sevastjanova</t>
  </si>
  <si>
    <t>Anita Gertnere</t>
  </si>
  <si>
    <t>Edgars Smikarsts</t>
  </si>
  <si>
    <t>Uldis Jelsmanis</t>
  </si>
  <si>
    <t>Vytautas Alksneris</t>
  </si>
  <si>
    <t>32.1/2013</t>
  </si>
  <si>
    <t>Larisa Polosuhina</t>
  </si>
  <si>
    <t>34/2011</t>
  </si>
  <si>
    <t>Benny Joergensen</t>
  </si>
  <si>
    <t>35.1/2013</t>
  </si>
  <si>
    <t>37/2011</t>
  </si>
  <si>
    <t>Aleksandrs Blohins</t>
  </si>
  <si>
    <t>Sergejs Andrejevs</t>
  </si>
  <si>
    <t>45/2014</t>
  </si>
  <si>
    <t>47/2015</t>
  </si>
  <si>
    <t>Tatjana Gajevska</t>
  </si>
  <si>
    <t>52/2017</t>
  </si>
  <si>
    <t>2. Reģistrācijas kartes</t>
  </si>
  <si>
    <t>Derīga līdz</t>
  </si>
  <si>
    <t>Adrese, tālruņa un faksa numurs</t>
  </si>
  <si>
    <t>Aizkraukles iela 21, Rīga LV-1006|Tālr. 67551822|Fakss 67550338|e-pasts: sinta@osi.lv</t>
  </si>
  <si>
    <t>Krustpils iela 53, Rīga|LV-1057|Tālr. 67083205|Fakss 67083505|e-pasts: grindeks@grindeks.lv</t>
  </si>
  <si>
    <t>Krustpils iela 53, Rīga, |LV-1057|Tālr. 67083205|Fakss 67083505|e-pasts: |grindeks@ grindeks.lv</t>
  </si>
  <si>
    <t>Čiekurkalna 2.līnija 75, Rīga,|LV-1026|Tālr. 67840530|Fakss 67840529|e-pasts: gita.lapina@telco.com.</t>
  </si>
  <si>
    <t>Gita Lapiņa</t>
  </si>
  <si>
    <t>Stacijas iela 32-50, Olaine, |LV-2114|Tālr. 66016379|Fakss 66016377|e-pasts: andrejs.kudins@antols-him.lv</t>
  </si>
  <si>
    <t>Ilūkstes iela 45, Rīga, |LV-1073|Tālr. 67136393|Fakss 67136394|e-pasts: jim@mednet.lv</t>
  </si>
  <si>
    <t>Jānis Ģībietis</t>
  </si>
  <si>
    <t>“Asarīši - 3”, Mārupes novads, LV-2167|Tālr. 67796881|Fakss 67610914|e-pasts:|info.chem.lv@algol.lv</t>
  </si>
  <si>
    <t>Ilze Osīte</t>
  </si>
  <si>
    <t>Rīgas iela 6-17A, Olaine, Olaines nov., LV-2114|Tālr.67783523|Fakss 67783522|e-pasts: info@margunas.lv</t>
  </si>
  <si>
    <t>Rūpnīcu iela 5, Olaine,|LV-2114|Tālr. 67013701|Fakss 67013777|e-pasts: olainfarm@olainfarm.lv</t>
  </si>
  <si>
    <t>Vitālijs Pilats</t>
  </si>
  <si>
    <t>Vladimirs Višņakovs</t>
  </si>
  <si>
    <t>Dzērbenes iela 27-260, Rīga, LV-1006|Tālr. 67545144|Tālr. / Fakss 67553686|e-pasts: info@labochema.lv</t>
  </si>
  <si>
    <t>Tamāra Zabeļina</t>
  </si>
  <si>
    <t>Mūkusalas iela 45/47, Rīga, LV-1004|Tālr./Fakss 67605114; mob.tālr.26408769| e-pasts: lorienalatvia@gmail.com</t>
  </si>
  <si>
    <t>Tamāra Radčenko</t>
  </si>
  <si>
    <t>Daugavgrīvas iela 63/65, Rīga, LV-1007|Tālr. 67458776|Fakss 67458931|e-pasts: info@rilak.lv</t>
  </si>
  <si>
    <t>Antenas iela 3, Rīga, |LV-1004|Tālr.67606431|Fakss 67629072|e-pasts: bzt@bzt.lv</t>
  </si>
  <si>
    <t>Kūdras iela 6-53, Olaine, Olaines novads, LV-2114|Tālr. / Fakss 67966450|e-pasts: avbaltic@inbox.lv</t>
  </si>
  <si>
    <t>Artūrs Vanags</t>
  </si>
  <si>
    <t>Dienvidu 1-64, Salaspils, Salaspils nov., LV-2169|Tālr. / Fakss 67601587|e-pasts: rk@tec2000.lv</t>
  </si>
  <si>
    <t>Vasilijs Maļčonoks</t>
  </si>
  <si>
    <t>Nautrēnu iela 12, Rīga, |LV-1079|Tālr. 67551881|Fakss 67552620|e-pasts: info@baltspektr.lv</t>
  </si>
  <si>
    <t>Artūrs Krūmiņš</t>
  </si>
  <si>
    <t>Tvaika iela 39, Rīga, |LV-1034|Tālr.67397794,67397388|Fakss 67397795,67397389|e-pasts:|woodison@woodison.lv</t>
  </si>
  <si>
    <t>Baiba Podāne</t>
  </si>
  <si>
    <t>2.3/2016</t>
  </si>
  <si>
    <t>7.3/2016</t>
  </si>
  <si>
    <t>11.1/2011</t>
  </si>
  <si>
    <t>16.1/2011</t>
  </si>
  <si>
    <t>17.2/2017</t>
  </si>
  <si>
    <t>20.2/2013</t>
  </si>
  <si>
    <t>23.1/2012</t>
  </si>
  <si>
    <t>25.2/2015</t>
  </si>
  <si>
    <t>26.1/2013</t>
  </si>
  <si>
    <t>29.1/2013</t>
  </si>
  <si>
    <t>30.1/2013</t>
  </si>
  <si>
    <t>31.1/2013</t>
  </si>
  <si>
    <t>Iesniedzējs</t>
  </si>
  <si>
    <r>
      <t>LAT 07-1/</t>
    </r>
    <r>
      <rPr>
        <vertAlign val="subscript"/>
        <sz val="14"/>
        <color indexed="8"/>
        <rFont val="Times New Roman"/>
        <family val="1"/>
      </rPr>
      <t>1</t>
    </r>
  </si>
  <si>
    <t>Pārskats par prekursoru apriti</t>
  </si>
  <si>
    <t>Uzņēmuma nosaukums</t>
  </si>
  <si>
    <t>Uzņēmuma reģistrācijas numurs</t>
  </si>
  <si>
    <t>Juridiskā adrese</t>
  </si>
  <si>
    <t>Vārds, uzvārds</t>
  </si>
  <si>
    <t>Tālrunis</t>
  </si>
  <si>
    <t>E-pasta adrese</t>
  </si>
  <si>
    <t>Licence/ karte</t>
  </si>
  <si>
    <t>Uzņēm reģ. num.</t>
  </si>
  <si>
    <t>Latvijas Organiskās sintēzes institūts</t>
  </si>
  <si>
    <t>AS „Grindeks”</t>
  </si>
  <si>
    <t>AS „Rīgas farmaceitiskā fabrika”</t>
  </si>
  <si>
    <t>AS „Olainfarm”</t>
  </si>
  <si>
    <t>SIA „Brenntag Latvia”</t>
  </si>
  <si>
    <t>AS „GRINDEKS”</t>
  </si>
  <si>
    <t>SIA „Telko Latvia”</t>
  </si>
  <si>
    <t>SIA „BAPEKS”</t>
  </si>
  <si>
    <t>SIA „KSAN”</t>
  </si>
  <si>
    <t>SIA „ANTOLS - HIM”</t>
  </si>
  <si>
    <t>SIA „J.I.M.”</t>
  </si>
  <si>
    <t>SIA „ENOLA”</t>
  </si>
  <si>
    <t>SIA „BALTALAB”</t>
  </si>
  <si>
    <t>SIA „Northern Synthesis”</t>
  </si>
  <si>
    <t>SIA „Algol Chemicals”</t>
  </si>
  <si>
    <t>SIA „Margunas Latvija”</t>
  </si>
  <si>
    <t>AS „OLAINFARM”</t>
  </si>
  <si>
    <t>SIA „LINDSTRÖM”</t>
  </si>
  <si>
    <t>SIA „Latvijas Ķīmija”</t>
  </si>
  <si>
    <t>AS „Valmieras stikla šķiedra”</t>
  </si>
  <si>
    <t>SIA „LAR’L”</t>
  </si>
  <si>
    <t>SIA „Labochema Latvija”</t>
  </si>
  <si>
    <t>SIA „RK Chem”</t>
  </si>
  <si>
    <t>SIA „LORIENA”</t>
  </si>
  <si>
    <t>SIA „Rīgas laku un krāsu rūpnīca”</t>
  </si>
  <si>
    <t>SIA „Baltic Zinc Technics”</t>
  </si>
  <si>
    <t>SIA „AV Baltic”</t>
  </si>
  <si>
    <t>SIA „MV Ķīmija”</t>
  </si>
  <si>
    <t>SIA „IMLITEX LATVIJA”</t>
  </si>
  <si>
    <t>SIA „PASSO INTERNATIONAL”</t>
  </si>
  <si>
    <t>SIA „Biotecha Latvia”</t>
  </si>
  <si>
    <t>SIA „BALT SPEKTRS L”</t>
  </si>
  <si>
    <t>SIA „WOODISON TERMINAL”</t>
  </si>
  <si>
    <t>SIA „OVI”</t>
  </si>
  <si>
    <t>SIA “JUF”</t>
  </si>
  <si>
    <t>Aizkraukles iela 21, Rīga LV-1006</t>
  </si>
  <si>
    <t>Tālr. 67551822</t>
  </si>
  <si>
    <t>Tālr. 67083205</t>
  </si>
  <si>
    <t>Tālr. 67355550</t>
  </si>
  <si>
    <t>Rūpnīcu iela 5, Olaine, LV-2114</t>
  </si>
  <si>
    <t>Tālr. 67013701</t>
  </si>
  <si>
    <t>Tālr. 67803280</t>
  </si>
  <si>
    <t>grindeks@ grindeks.lv</t>
  </si>
  <si>
    <t>Tālr. 67840530</t>
  </si>
  <si>
    <t>Tālr.67377327</t>
  </si>
  <si>
    <t>Tālr. 66016379</t>
  </si>
  <si>
    <t>Tālr. 67136393</t>
  </si>
  <si>
    <t>Tālr. 67372566</t>
  </si>
  <si>
    <t>Tālr. / Fakss 67567000</t>
  </si>
  <si>
    <t>Ģertrūdes iela 15/17, Rīga, LV–1011</t>
  </si>
  <si>
    <t>Tālr. 67270124</t>
  </si>
  <si>
    <t>“Asarīši - 3”, Mārupes novads, LV-2167</t>
  </si>
  <si>
    <t>Tālr. 67796881</t>
  </si>
  <si>
    <t>info.chem.lv@algol.lv</t>
  </si>
  <si>
    <t>Rīgas iela 6-17A, Olaine, Olaines nov., LV-2114</t>
  </si>
  <si>
    <t>Tālr.67783523</t>
  </si>
  <si>
    <t>Tālr. 67913120; 67913115</t>
  </si>
  <si>
    <t>Tālr. 67139834</t>
  </si>
  <si>
    <t>Tālr. 64202216</t>
  </si>
  <si>
    <t>Dzērbenes iela 27-260, Rīga, LV-1006</t>
  </si>
  <si>
    <t>Tālr. 67545144</t>
  </si>
  <si>
    <t>Siguldas novads, Peltes, Mores iela 2a, LV 2150</t>
  </si>
  <si>
    <t>Tālr. / Fakss 67601587</t>
  </si>
  <si>
    <t>Mūkusalas iela 45/47, Rīga, LV-1004</t>
  </si>
  <si>
    <t>Tālr./Fakss 67605114; mob.tālr.26408769</t>
  </si>
  <si>
    <t>Daugavgrīvas iela 63/65, Rīga, LV-1007</t>
  </si>
  <si>
    <t>Tālr. 67458776</t>
  </si>
  <si>
    <t>Tālr.67606431</t>
  </si>
  <si>
    <t>Kūdras iela 6-53, Olaine, Olaines novads, LV-2114</t>
  </si>
  <si>
    <t>Tālr. / Fakss 67966450</t>
  </si>
  <si>
    <t>Dienvidu 1-64, Salaspils, Salaspils nov., LV-2169</t>
  </si>
  <si>
    <t>Tālr. 67892174</t>
  </si>
  <si>
    <t>Republikas laukums 3-24, Rīga, LV-1010</t>
  </si>
  <si>
    <t>Tālr. 67878628</t>
  </si>
  <si>
    <t>Tālr. 67334747</t>
  </si>
  <si>
    <t>Tālr. 67551881</t>
  </si>
  <si>
    <t>Tālr.67397794,67397388</t>
  </si>
  <si>
    <t>woodison@woodison.lv</t>
  </si>
  <si>
    <t>Tālr.67964445</t>
  </si>
  <si>
    <t>Tālr.67354828</t>
  </si>
  <si>
    <t>Tālr.27270010</t>
  </si>
  <si>
    <t>Adrese</t>
  </si>
  <si>
    <t>Krustpils iela 53, Rīga LV-1057</t>
  </si>
  <si>
    <t>Čiekurkalna 2.līnija 75, Rīga, LV-1026</t>
  </si>
  <si>
    <t>“Ābeles”, Piņķi, Babītes pagasts, Babītes novads LV-2107</t>
  </si>
  <si>
    <t>Cempu iela 13, Valmiera, LV-4201</t>
  </si>
  <si>
    <t>Rūpnīcu iela 5, Olaine, LV-2114|Tālr. 67013701|Fakss 67013777|e-pasts :|olainfarm@olainfarm.lv</t>
  </si>
  <si>
    <t>“Ciedri”, Lielvārži, Ķekavas pag., Ķekavas novads, LV-2123</t>
  </si>
  <si>
    <t>Krustpils iela 53, Rīga, LV-1057</t>
  </si>
  <si>
    <t>Stacijas iela 32-50, Olaine, LV-2114</t>
  </si>
  <si>
    <t>Ilūkstes iela 45, Rīga, LV-1073</t>
  </si>
  <si>
    <t>Lubānas iela 14-123, Rīga, LV-1019</t>
  </si>
  <si>
    <t>Cesvaines iela 13, Rīga, LV 1073</t>
  </si>
  <si>
    <t>Antenas iela 3, Rīga, LV-1004</t>
  </si>
  <si>
    <t>Nautrēnu iela 12, Rīga, LV-1079</t>
  </si>
  <si>
    <t>Tvaika iela 39, Rīga, LV-1034</t>
  </si>
  <si>
    <t>Rūpnīcu iela 3, Olaine, LV-2114</t>
  </si>
  <si>
    <t>Tālr.</t>
  </si>
  <si>
    <t>E-pasts</t>
  </si>
  <si>
    <t>sinta@osi.lv</t>
  </si>
  <si>
    <t>grindeks@grindeks.lv</t>
  </si>
  <si>
    <t>vid@vid.gov.lv</t>
  </si>
  <si>
    <t>brenntag@brenntag.lv</t>
  </si>
  <si>
    <t>andrejs.kudins@antols-him.lv</t>
  </si>
  <si>
    <t>jim@mednet.lv</t>
  </si>
  <si>
    <t>info@enola.lv</t>
  </si>
  <si>
    <t>info@baltalab.lv</t>
  </si>
  <si>
    <t>anita.gertnere@northernsynthesis.eu</t>
  </si>
  <si>
    <t>info@margunas.lv</t>
  </si>
  <si>
    <t>olainfarm@olainfarm.lv</t>
  </si>
  <si>
    <t>info@labochema.lv</t>
  </si>
  <si>
    <t>rk@tec2000.lv</t>
  </si>
  <si>
    <t>lorienalatvia@gmail.com</t>
  </si>
  <si>
    <t>info@rilak.lv</t>
  </si>
  <si>
    <t>bzt@bzt.lv</t>
  </si>
  <si>
    <t>avbaltic@inbox.lv</t>
  </si>
  <si>
    <t>info@imlitex.lv</t>
  </si>
  <si>
    <t>info@baltspektr.lv</t>
  </si>
  <si>
    <t>info@juf.lv</t>
  </si>
  <si>
    <t>gita.lapina@telco.com</t>
  </si>
  <si>
    <t>Gadi</t>
  </si>
  <si>
    <t>Gads</t>
  </si>
  <si>
    <t>Maija Dambrova; Osvalds Pugovičs</t>
  </si>
  <si>
    <t>Agnis Mūrnieks; Valērijs Mozgalovs</t>
  </si>
  <si>
    <t xml:space="preserve">Valsts nosaukums </t>
  </si>
  <si>
    <t xml:space="preserve">Valsts nosaukums  </t>
  </si>
  <si>
    <t xml:space="preserve">Valsts nosaukums   </t>
  </si>
  <si>
    <t>Inese Leja</t>
  </si>
  <si>
    <t>Tālr. numurus vēl var papildināt ar tiem num., kas ir gan tālr. gan fakss</t>
  </si>
  <si>
    <r>
      <t>Valsts nosaukums</t>
    </r>
    <r>
      <rPr>
        <sz val="12"/>
        <color indexed="10"/>
        <rFont val="Calibri"/>
        <family val="2"/>
      </rPr>
      <t xml:space="preserve"> </t>
    </r>
  </si>
  <si>
    <t>mg</t>
  </si>
  <si>
    <t>g</t>
  </si>
  <si>
    <t>ml</t>
  </si>
  <si>
    <t>t</t>
  </si>
  <si>
    <t>mililitri</t>
  </si>
  <si>
    <t>litri</t>
  </si>
  <si>
    <t>tonnas</t>
  </si>
  <si>
    <t>kilogrami</t>
  </si>
  <si>
    <t>grami</t>
  </si>
  <si>
    <t>miligrami</t>
  </si>
  <si>
    <t>Mērvienība</t>
  </si>
  <si>
    <t>Saīsinājums</t>
  </si>
  <si>
    <t>Koeficienti (kg uz l)</t>
  </si>
  <si>
    <t>=kg*B4=l</t>
  </si>
  <si>
    <t>Sālsskābe (39.1%)</t>
  </si>
  <si>
    <t>Izosafrols</t>
  </si>
  <si>
    <t>Sērskābe (koncentrēta)</t>
  </si>
  <si>
    <t>Precīzs nos. pārrēķina tabulā</t>
  </si>
  <si>
    <t>_1_fenil_2_propanons</t>
  </si>
  <si>
    <t>_1R_2R_minus_hlorpseidoefedrins</t>
  </si>
  <si>
    <t>_1R_2S_minus_hlorefedrins</t>
  </si>
  <si>
    <t>_1S_2R_plus_hlorefedrins</t>
  </si>
  <si>
    <t>_1S_2S_plus_hlorpseidoefedrins</t>
  </si>
  <si>
    <t>_3_4_metilēndioksifenilpropān_2_ons</t>
  </si>
  <si>
    <t>Alfa_fenilacetoacetonitrils</t>
  </si>
  <si>
    <t>Antranilskabe</t>
  </si>
  <si>
    <t>Efedrins</t>
  </si>
  <si>
    <t>Ergometrins</t>
  </si>
  <si>
    <t>Ergotamins</t>
  </si>
  <si>
    <t>Etikskabes_anhidrids</t>
  </si>
  <si>
    <t>Etileteris</t>
  </si>
  <si>
    <t>Feniletikskabe</t>
  </si>
  <si>
    <t>Kalija_permanganats</t>
  </si>
  <si>
    <t>Lizerginskabe</t>
  </si>
  <si>
    <t>N_acetilantranilskābe</t>
  </si>
  <si>
    <t>Norefedrins</t>
  </si>
  <si>
    <t>Piperidins</t>
  </si>
  <si>
    <t>Piperonals</t>
  </si>
  <si>
    <t>Pseidoefedrins</t>
  </si>
  <si>
    <t>Salsskabe</t>
  </si>
  <si>
    <t>Serskabe</t>
  </si>
  <si>
    <t>Vielas nosaukums</t>
  </si>
  <si>
    <t>NamedRange nos. validacijai</t>
  </si>
  <si>
    <t>VieluMervValid</t>
  </si>
  <si>
    <t/>
  </si>
  <si>
    <t>NamedRange name:</t>
  </si>
  <si>
    <t>Vielas nosaukums:</t>
  </si>
  <si>
    <t>Vielas nos. atbilstoši veidlapā lietotajam klasifikatoram</t>
  </si>
  <si>
    <t>Atbildīgā persona</t>
  </si>
  <si>
    <t>LIcences</t>
  </si>
  <si>
    <t>Lic_num</t>
  </si>
  <si>
    <t>Kartes</t>
  </si>
  <si>
    <t>Kartes_num</t>
  </si>
  <si>
    <t xml:space="preserve">Pārskata periods: </t>
  </si>
  <si>
    <t>Tabulas aizpildīšanas datums:</t>
  </si>
  <si>
    <t>Speciālās atļaujas (licences) Nr.</t>
  </si>
  <si>
    <t>Biežākās valstis</t>
  </si>
  <si>
    <t>Šie ir domāti tikai, lai taisītu vielām pielāgotu mērvienību izvēlni</t>
  </si>
  <si>
    <t>Nr.
p.k.</t>
  </si>
  <si>
    <t>AS „Olaines ķīmiskā rūpnīca BIOLARS”</t>
  </si>
  <si>
    <t>LAT 18-3/2</t>
  </si>
  <si>
    <t>Valsts ieņēmumu dienests</t>
  </si>
  <si>
    <t>Talejas iela 1, Rīga, LV-1978</t>
  </si>
  <si>
    <t>Tālr. 67122689</t>
  </si>
  <si>
    <t>Talejas iela 1, Rīga, |LV-1978|Tālr. 67122689|e-pasts: vid@vid.gov.lv</t>
  </si>
  <si>
    <t>Ozolu iela 10, Rīga, LV-1005</t>
  </si>
  <si>
    <t>rff@rff.lv</t>
  </si>
  <si>
    <t>Raimonds Terentjevs</t>
  </si>
  <si>
    <t>“Ciedri”, Lielvārži, Ķekavas pag., Ķekavas novads, |LV-2123|Tālr. 67803280|Fakss 67847671|e-pasts: brenntag@brenntag.lv</t>
  </si>
  <si>
    <t>9.2/2018</t>
  </si>
  <si>
    <t>40003006842</t>
  </si>
  <si>
    <t>Rūpnīcu iela 4, Olaine, |LV-2114|Tālr.26135922|e-pasts: info@bapeks.com</t>
  </si>
  <si>
    <t>Rūpnīcu iela 4, Olaine, LV-2114</t>
  </si>
  <si>
    <t>Tālr. 26135922</t>
  </si>
  <si>
    <t>info@bapeks.com</t>
  </si>
  <si>
    <t>Zane Medne</t>
  </si>
  <si>
    <t>info@ksan.lv</t>
  </si>
  <si>
    <r>
      <t>Lubānas iela 14-123, Rīga, |LV-1019|Tālr. / Fakss 67567000</t>
    </r>
    <r>
      <rPr>
        <sz val="14"/>
        <color indexed="55"/>
        <rFont val="Times New Roman"/>
        <family val="1"/>
      </rPr>
      <t>|</t>
    </r>
    <r>
      <rPr>
        <sz val="11"/>
        <color indexed="55"/>
        <rFont val="Calibri"/>
        <family val="2"/>
      </rPr>
      <t>e-pasts: info@baltalab.lv</t>
    </r>
  </si>
  <si>
    <t>Ģertrūdes iela 15/17, Rīga, LV–1011|Tālr. 67270124|e-pasts: anita.gertnere@northernsynthesis.eu</t>
  </si>
  <si>
    <t>18.2/2013</t>
  </si>
  <si>
    <t>22.2/2018</t>
  </si>
  <si>
    <t>Raimonds Terentjevs, Olga Aleksandrova</t>
  </si>
  <si>
    <t>“Ābeles”, Piņķi, Babītes pagasts, Babītes novads|LV-2107|Tālr. 67913120; 67913115|Fakss 67913124</t>
  </si>
  <si>
    <t>uldis.jelsmanis@lindstromgroup.com</t>
  </si>
  <si>
    <t>Cesvaines iela 13, Rīga, |LV 1073|Tālr. 67139834|Fakss 67139156</t>
  </si>
  <si>
    <t>latkim@neonet.lv</t>
  </si>
  <si>
    <t>Cempu iela 13, Valmiera,|LV-4201|Tālr. 64202216|Fakss 6428216|e-pasts: glassfibre@vss.lv</t>
  </si>
  <si>
    <t>vladimirs.visnakovs@valmiera-glass.com</t>
  </si>
  <si>
    <t>Tālr. / Fakss 67601587; mob.tālr.29237646</t>
  </si>
  <si>
    <t>Daugavgrīvas iela 83, Rīga, LV-1007|Tālr. 67892174|e-pasts: info@imlitex.lv</t>
  </si>
  <si>
    <t>Daugavgrīvas iela 83, Rīga, LV-1007</t>
  </si>
  <si>
    <t>Parka iela 26-1, Eleja, Elejas pag., Jelgavas nov., LV-3023|Tālr.27270010|e-pasts:info@juf.lv</t>
  </si>
  <si>
    <t>Parka iela 26-1, Eleja, Elejas pag., Jelgavas nov., LV-3023</t>
  </si>
  <si>
    <t>54/2018</t>
  </si>
  <si>
    <t>SIA “ŪdensBoss”</t>
  </si>
  <si>
    <t>40003442921</t>
  </si>
  <si>
    <t>Krišjāņa Barona 136, Rīga, LV-1012|Tālr.67845005|e-pasts:udensboss@inbox.lv</t>
  </si>
  <si>
    <t>Krišjāņa Barona 136, Rīga, LV-1012</t>
  </si>
  <si>
    <t>Tālr.67845005</t>
  </si>
  <si>
    <t>udensboss@inbox.lv</t>
  </si>
  <si>
    <t>Agris Boruks</t>
  </si>
  <si>
    <t>55/2018</t>
  </si>
  <si>
    <t>SIA “Akva Centrs”</t>
  </si>
  <si>
    <t>40003554705</t>
  </si>
  <si>
    <t>"Krāces-13", Līči, Stopiņu novads |LV-2118|tālr./fakss 67956582|e-pasts: info@akvacentrs.lv</t>
  </si>
  <si>
    <t>"Krāces-13", Līči, Stopiņu novads, LV-2118</t>
  </si>
  <si>
    <t>Tālr./Fakss 67956582</t>
  </si>
  <si>
    <t>info@akvacentrs.lv</t>
  </si>
  <si>
    <t>Aldis Staškevičs</t>
  </si>
  <si>
    <t>56/2018</t>
  </si>
  <si>
    <t>SIA “Hidro-Standarts”</t>
  </si>
  <si>
    <t>5010315681</t>
  </si>
  <si>
    <t>Pērnavas iela 86, Rīga, LV-1009|Tālr.29352198|Fakss 67612045|e-pasts:info@hidrostandarts.lv</t>
  </si>
  <si>
    <t>Pērnavas iela 86, Rīga, LV-1009</t>
  </si>
  <si>
    <t>Tālr.29352198</t>
  </si>
  <si>
    <t>info@hidrostandarts.lv</t>
  </si>
  <si>
    <t>Zigmunds Skulte</t>
  </si>
  <si>
    <t>57/2018</t>
  </si>
  <si>
    <t>SIA “Sedumi”</t>
  </si>
  <si>
    <t>45403008187</t>
  </si>
  <si>
    <t>Brīvības iela 165, Jēkabpils, LV-5201|tālr.65220980|Fakss 65220981|e-pasts: info@sedumi.lv</t>
  </si>
  <si>
    <t>Brīvības iela 165, Jēkabpils, LV-5201</t>
  </si>
  <si>
    <t>Tālr.65220980</t>
  </si>
  <si>
    <t>info@sedumi.lv</t>
  </si>
  <si>
    <t>Agris Purēns</t>
  </si>
  <si>
    <t>58/2018</t>
  </si>
  <si>
    <t>SIA “PIREKA”</t>
  </si>
  <si>
    <t>40003531257</t>
  </si>
  <si>
    <t>Prūšu iela 46, Rīga, LV-1057|Tālr.25486133|e-pasts:pireka@pireka.lv</t>
  </si>
  <si>
    <t>Prūšu iela 46, Rīga, LV-1057</t>
  </si>
  <si>
    <t>Tālr.25486133</t>
  </si>
  <si>
    <t>pireka@pireka.lv</t>
  </si>
  <si>
    <t>Andris Jākobsons</t>
  </si>
  <si>
    <t>60/2018</t>
  </si>
  <si>
    <t>SIA “RELAKEM”</t>
  </si>
  <si>
    <t>40003275600</t>
  </si>
  <si>
    <t>Dzērbenes iela 27, Rīga, LV-1006|Tālr.29220761|e-pasts:relakem@tl.lv</t>
  </si>
  <si>
    <t>Dzērbenes iela 27, Rīga, LV-1006</t>
  </si>
  <si>
    <t>Tālr.29220761</t>
  </si>
  <si>
    <t>relakem@tl.lv</t>
  </si>
  <si>
    <t>Austris Puplovskis</t>
  </si>
  <si>
    <t>4-anilīn-N-fenetilpiperidīns (ANPP)</t>
  </si>
  <si>
    <t>2933 39 99</t>
  </si>
  <si>
    <t>N-fenetil-4-piperidons (NPP)</t>
  </si>
  <si>
    <t>_4_anilin_N_fenetilpiperidins</t>
  </si>
  <si>
    <t>N_fenetil_4_piperidons</t>
  </si>
  <si>
    <t xml:space="preserve"> 29.01.2019</t>
  </si>
  <si>
    <t>40003264804</t>
  </si>
  <si>
    <t>Ģertrūdes iela 15/17, Rīga, LV-1011|Tālr. 67270124|e-pasts: info@northernsynthesis.eu</t>
  </si>
  <si>
    <t>Ģertrūdes iela 15/17, Rīga, LV-1011</t>
  </si>
  <si>
    <t>info@northernsynthesis.eu</t>
  </si>
  <si>
    <t>. gada</t>
  </si>
  <si>
    <t>. ceturksnis</t>
  </si>
  <si>
    <t>Ceturksni</t>
  </si>
  <si>
    <t>Ceturksnis</t>
  </si>
  <si>
    <t>Methyl 3-oxo-2-phenyl butanoate (MAPA)</t>
  </si>
  <si>
    <t>2918 30 00</t>
  </si>
  <si>
    <t>Prekursoru operatora reģistrācijas kartes/Reģistrācijas Nr.</t>
  </si>
  <si>
    <t>2. Reģistrācija</t>
  </si>
  <si>
    <t>Aizkraukles iela 23, Rīga, |LV-1006|Tālr. 67372566|e-pasts: info@enola.lv</t>
  </si>
  <si>
    <t>Aizkraukles iela 23, Rīga, LV-1006</t>
  </si>
  <si>
    <t>Siguldas novads, Peltes, Mores iela 2a, LV 2150|Tālr. / Fakss 67601587|Tālr.29237646|e-pasts: rkchem07@gmail.com</t>
  </si>
  <si>
    <t>rkchem07@gmail.com</t>
  </si>
  <si>
    <t>lar-l@apollo.lv</t>
  </si>
  <si>
    <t>R-61/2019</t>
  </si>
  <si>
    <t>SIA “Cerova”</t>
  </si>
  <si>
    <t>43603019946</t>
  </si>
  <si>
    <t>Centra iela 11, Mūsa, Ceraukstes pag., Bauskas nov., LV-3901|tālr.63926236|Fakss 63926234|e-pasts: a.kurkotovs@lielzeltini.lv</t>
  </si>
  <si>
    <t>Centra iela 11, Mūsa, Ceraukstes pag., Bauskas nov., LV-3901</t>
  </si>
  <si>
    <t>Tālr.63926236</t>
  </si>
  <si>
    <t>a.kurkotovs@lielzeltini.lv</t>
  </si>
  <si>
    <t>Aleksandrs Kurkotovs</t>
  </si>
  <si>
    <t>R-50.1/2016</t>
  </si>
  <si>
    <t>Tvaika iela 60, Rīga, |LV-1034|Tālr.67354828|Fakss 67354826|e-pasts:|office@ovi.lv</t>
  </si>
  <si>
    <t>Tvaika iela 60, Rīga, LV-1034</t>
  </si>
  <si>
    <t>office@ovi.lv</t>
  </si>
  <si>
    <t>R-41.1/2012</t>
  </si>
  <si>
    <t>Republikas laukums 3-24, Rīga, LV-1010|Tālr. 67878628|Fakss 67878350|e-pasts: skola@passo.lv;passorita@inbox.lv</t>
  </si>
  <si>
    <t>skola@passo.lv; passorita@inbox.lv</t>
  </si>
  <si>
    <t>R-38.7/2012</t>
  </si>
  <si>
    <t>Olga Kamforina-Ozoliņa</t>
  </si>
  <si>
    <t>SIA “LiMac science”</t>
  </si>
  <si>
    <t>40203011865</t>
  </si>
  <si>
    <t>Linards Dubovskis</t>
  </si>
  <si>
    <r>
      <t>LAT 18-</t>
    </r>
    <r>
      <rPr>
        <sz val="11"/>
        <color indexed="53"/>
        <rFont val="Calibri"/>
        <family val="2"/>
        <charset val="186"/>
      </rPr>
      <t>5</t>
    </r>
    <r>
      <rPr>
        <sz val="11"/>
        <color theme="1"/>
        <rFont val="Calibri"/>
        <family val="2"/>
        <charset val="186"/>
        <scheme val="minor"/>
      </rPr>
      <t>/3</t>
    </r>
  </si>
  <si>
    <r>
      <t>L-</t>
    </r>
    <r>
      <rPr>
        <sz val="11"/>
        <color indexed="53"/>
        <rFont val="Calibri"/>
        <family val="2"/>
        <charset val="186"/>
      </rPr>
      <t>6</t>
    </r>
    <r>
      <rPr>
        <sz val="11"/>
        <color theme="1"/>
        <rFont val="Calibri"/>
        <family val="2"/>
        <charset val="186"/>
        <scheme val="minor"/>
      </rPr>
      <t>/19</t>
    </r>
  </si>
  <si>
    <t>lic. nemainīgā daļa</t>
  </si>
  <si>
    <r>
      <rPr>
        <sz val="11"/>
        <color indexed="53"/>
        <rFont val="Calibri"/>
        <family val="2"/>
        <charset val="186"/>
      </rPr>
      <t>13</t>
    </r>
    <r>
      <rPr>
        <sz val="11"/>
        <color theme="1"/>
        <rFont val="Calibri"/>
        <family val="2"/>
        <charset val="186"/>
        <scheme val="minor"/>
      </rPr>
      <t>.1/2012</t>
    </r>
  </si>
  <si>
    <t>kartes num. nemainīgā daļa</t>
  </si>
  <si>
    <t>Mērv. uz ko reķināt</t>
  </si>
  <si>
    <t>Jāpārrēķ uz šo mērv.</t>
  </si>
  <si>
    <t>Koeficients/blīvums</t>
  </si>
  <si>
    <t>Pārskata periods</t>
  </si>
  <si>
    <t>Cita persona</t>
  </si>
  <si>
    <t>Importētais daudzums</t>
  </si>
  <si>
    <t>Eksportētais daudzums</t>
  </si>
  <si>
    <t>Atlikums perioda beigās</t>
  </si>
  <si>
    <t>Atlikums perioda sākumā</t>
  </si>
  <si>
    <t>Versija 3.0. (16.01.2020)</t>
  </si>
  <si>
    <t>Versijas Nr.</t>
  </si>
  <si>
    <t>Apraksts</t>
  </si>
  <si>
    <t>Pievienota iespēja ievadīt brīvā veidā vielas nosaukumus - paredzēts gadījumiem, kad viela ir sāļa veidā, kas nav pieejams veidlapas nolaižamajā sarakstā.</t>
  </si>
  <si>
    <t>Informācija par ieviestajām izmaiņām veidlapu versijās</t>
  </si>
  <si>
    <t>Pievienota iespēja ievadīt brīvā veidā KN kodu un vielas kategoriju - sāļiem, kas nav pieejami nolaižamās izvēlnes sarakstā. Bet līdz ar to iespējams izdzēst KN kodu un kategoriju formulas.</t>
  </si>
  <si>
    <t>Versija 4.0. (20.02.2020)</t>
  </si>
  <si>
    <t>R-63/2020</t>
  </si>
  <si>
    <t>OU “Yancui Keemia Grupp”</t>
  </si>
  <si>
    <t>12772268</t>
  </si>
  <si>
    <t>Kakumäe tee 226, Haabersti linnaosa, Tallinn, Harju maakond, 13516|tālr.22082213|e-pasts: ycgrupp@gmail.com</t>
  </si>
  <si>
    <t>Kakumäe tee 226, Haabersti linnaosa, Tallinn, Harju maakond, 13516</t>
  </si>
  <si>
    <t>Tālr.22082213</t>
  </si>
  <si>
    <t>ycgrupp@gmail.com</t>
  </si>
  <si>
    <t>Ludmila Timofejeva</t>
  </si>
  <si>
    <t>Papildināts klientu klasifikators</t>
  </si>
  <si>
    <r>
      <t>L-4/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/11</t>
    </r>
  </si>
  <si>
    <t>Ozolu iela 10, Rīga, LV-1005|Tālr. 67355550|e-pasts: rff@rff.lv</t>
  </si>
  <si>
    <t>Andra Viļuma</t>
  </si>
  <si>
    <t>R-12.3/2008</t>
  </si>
  <si>
    <t>Ozolu iela 10, Rīga,|LV-1005|Tālr. 67355550|e-pasts: rff@rff.lv</t>
  </si>
  <si>
    <t>Versija 5.0 (30.07.2020)</t>
  </si>
  <si>
    <t>R-10.3/2008</t>
  </si>
  <si>
    <t>"Lielzeltiņi", Balgales pagasts, Talsu novads|LV-3287|Tālr.67377327|Fakss 67379774|e-pasts: info@ksan.lv</t>
  </si>
  <si>
    <t>"Lielzeltiņi", Balgales pagasts, Talsu novads, LV-3287</t>
  </si>
  <si>
    <t>Anastasija Kudrjavceva</t>
  </si>
  <si>
    <t>Versija 6.0. (24.08.2020.)</t>
  </si>
  <si>
    <t>Versija 7.0 (03.11.2020)</t>
  </si>
  <si>
    <t>Dzēsts klients no klasifikatora</t>
  </si>
  <si>
    <t>Versija 8.0. (25.11.2020.)</t>
  </si>
  <si>
    <t>R-27.2/2010</t>
  </si>
  <si>
    <t>2. Reģistrācijas</t>
  </si>
  <si>
    <t>Bieķensalas iela 21, Rīga,|LV-1004|Tālr. 67627420|Fakss 67622230|e-pasts: lar-l@apollo.lv</t>
  </si>
  <si>
    <t>Bieķensalas iela 21, Rīga, LV-1004</t>
  </si>
  <si>
    <t>Tālr. 67627420</t>
  </si>
  <si>
    <t>Jeļena Ļedeņova</t>
  </si>
  <si>
    <t>Versija 9.0 (01.12.2020)</t>
  </si>
  <si>
    <t>R-48.3/2015</t>
  </si>
  <si>
    <t>Rūpnīcu iela 3, Olaine, |LV-2114|Tālr.67964445|Fakss 67964101|e-pasts: rihards.chernevichs@biolar.lv|viktorija.maleniece@biolar.lv</t>
  </si>
  <si>
    <t>rihards.chernevichs@biolar.lv; viktorija.maleniece@biolar.lv</t>
  </si>
  <si>
    <t>Rihards Čerņevičs; Viktorija Maleniece</t>
  </si>
  <si>
    <t>Alfa-fenilacetoacetonitrils (APAAN)</t>
  </si>
  <si>
    <t>2926 40 00</t>
  </si>
  <si>
    <t>2939 79 90</t>
  </si>
  <si>
    <t>Metil-3-(1,3-benzodioksol-5-il)-2-metiloksirān-2-karboksilāts (PMK metilglicidāts)</t>
  </si>
  <si>
    <t>3-(1,3-benzodioksol-5-il)-2-metiloksirān-2-karbonskābe (PMK glicīdskābe)</t>
  </si>
  <si>
    <t>Alfa-fenilacetoacetamīds (APAA)</t>
  </si>
  <si>
    <t>Metil-2-metil-3-feniloksirān-2-karboksilāts (BMK metilglicidāts)</t>
  </si>
  <si>
    <t>2-metil-3-feniloksirān-2-karbonskābe (BMK glicīdskābe)</t>
  </si>
  <si>
    <t>Metil-alfa-fenilacetoacetāts (MAPA)</t>
  </si>
  <si>
    <t>Sarkanais fosfors</t>
  </si>
  <si>
    <t>ex 2922 43 00</t>
  </si>
  <si>
    <t>2807 00 00</t>
  </si>
  <si>
    <t>Versija 10.0. (30.12.2020.)</t>
  </si>
  <si>
    <t>Papildināts klientu klasifikators, precizēts klasificēto un neklasificēto vielu saraksts atbilstoši Regulai Nr. 2020/1737</t>
  </si>
  <si>
    <t>L-(+)-Tartaric acid</t>
  </si>
  <si>
    <t>291812 00</t>
  </si>
  <si>
    <t>D-(-)-Tartaric acid</t>
  </si>
  <si>
    <t>Ethyl alpha-phenylacetoacfetate (EAPA)</t>
  </si>
  <si>
    <t>Versija 11.0 (21.01.2021.)</t>
  </si>
  <si>
    <t>Papildināts neklasificēto vielu saraksts</t>
  </si>
  <si>
    <t>Versija 12.0 (22.02.2021.)</t>
  </si>
  <si>
    <t>Elīna Misiņa-Jubele; Rudīte Vabule</t>
  </si>
  <si>
    <t>R-5.4/2008</t>
  </si>
  <si>
    <r>
      <t>R-</t>
    </r>
    <r>
      <rPr>
        <sz val="11"/>
        <color indexed="53"/>
        <rFont val="Calibri"/>
        <family val="2"/>
        <charset val="186"/>
      </rPr>
      <t>15</t>
    </r>
    <r>
      <rPr>
        <sz val="11"/>
        <color theme="1"/>
        <rFont val="Calibri"/>
        <family val="2"/>
        <charset val="186"/>
        <scheme val="minor"/>
      </rPr>
      <t>.3/2008</t>
    </r>
  </si>
  <si>
    <t>Versija 13.0 (07.05.2021.)</t>
  </si>
  <si>
    <r>
      <t>L-2/</t>
    </r>
    <r>
      <rPr>
        <vertAlign val="subscript"/>
        <sz val="11"/>
        <color theme="1"/>
        <rFont val="Calibri"/>
        <family val="2"/>
        <charset val="186"/>
        <scheme val="minor"/>
      </rPr>
      <t>5</t>
    </r>
    <r>
      <rPr>
        <sz val="11"/>
        <color theme="1"/>
        <rFont val="Calibri"/>
        <family val="2"/>
        <charset val="186"/>
        <scheme val="minor"/>
      </rPr>
      <t>/08</t>
    </r>
  </si>
  <si>
    <t>Elīna Misiņa-Jubele; Rudīte Vabule; Sinta Antonoviča</t>
  </si>
  <si>
    <t>Versija 14.0 (10.05.2021.)</t>
  </si>
  <si>
    <t>Versija 15.0 (21.05.2021.)</t>
  </si>
  <si>
    <t>R-62.1/2019</t>
  </si>
  <si>
    <t>Rubeņu iela 2, Ķekava, Ķekavas nov., LV-2123|Tālr.22888442|e-pasts: science@limac.lv</t>
  </si>
  <si>
    <t>Rubeņu iela 2, Ķekava, Ķekavas nov., LV-2123</t>
  </si>
  <si>
    <t>Tālr. 22888442</t>
  </si>
  <si>
    <t>science@limac.lv</t>
  </si>
  <si>
    <t>Versija 16.0 (08.06.2021.)</t>
  </si>
  <si>
    <t>R-44.2/2014</t>
  </si>
  <si>
    <t>Braslas iela 29A-2, Rīga, LV-1084|Tālr. 67334747|Fakss 67830438|e-pasts: info@biotecha.lv</t>
  </si>
  <si>
    <t>Braslas iela 29A-2, Rīga, LV-1084</t>
  </si>
  <si>
    <t>info@biotecha.lv</t>
  </si>
  <si>
    <r>
      <t xml:space="preserve">Saskaņā ar:
</t>
    </r>
    <r>
      <rPr>
        <sz val="10"/>
        <color indexed="63"/>
        <rFont val="Calibri"/>
        <family val="2"/>
        <charset val="186"/>
      </rPr>
      <t>· Eiropas Parlamenta un Padomes 2004.gada 11.februāra Regulas (EK) Nr.273/2004 par narkotisko vielu prekursoriem 8.panta 2.punktu,
· Padomes 2004.gada 22.decembra Regulas (EK) Nr.111/2005, ar ko paredz noteikumus par uzraudzību attiecībā uz narkotisko vielu prekursoru tirdzniecību starp Savienību un trešām valstīm 9.panta 2.punktu,
· Komisijas 2015.gada 25.jūnija Īstenošanas Regulas (ES) Nr.2015/1013, ar ko paredz noteikumus attiecībā uz Eiropas Parlamenta un Padomes Regulu (EK) Nr.273/2004  par narkotisko vielu prekursoriem un Padomes Regulu (EK) Nr.111/2005, ar ko paredz noteikumus par uzraudzību attiecībā uz narkotisko vielu prekursoru tirdzniecības starp Savienību un trešām valstīm 10.pantu,
· Likuma "Narkotisko un psihotropo vielu un zāļu, kā arī prekursoru likumīgās aprites likums" 42.² panta otro daļu,
· Ministru kabineta 2019.gada 29.oktobra noteikumu Nr.505 "Latvijā kontrolējamo neklasificēto vielu aprites kārtība" 13.punktu,</t>
    </r>
    <r>
      <rPr>
        <sz val="10"/>
        <color theme="1" tint="0.249977111117893"/>
        <rFont val="Calibri"/>
        <family val="2"/>
        <charset val="186"/>
        <scheme val="minor"/>
      </rPr>
      <t xml:space="preserve">
· Ministru kabineta 2021. gada 8. jūnija noteikumu Nr.367 “Prekursoru operatoru un prekursoru lietotāju reģistrēšanas un licencēšanas kārtība” 13.punktu.</t>
    </r>
  </si>
  <si>
    <t>Versija 17.0 (11.06.2021.)</t>
  </si>
  <si>
    <t>Dzēsts klients no klasifikatora un precizēti normatīvie akti, kas nosaka pārskata iesniegšanu</t>
  </si>
  <si>
    <t>Versija 17.0. (11.06.2021)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</si>
</sst>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43" x14ac:knownFonts="1">
    <font>
      <sz val="11"/>
      <color theme="1"/>
      <name val="Calibri"/>
      <family val="2"/>
      <charset val="186"/>
      <scheme val="minor"/>
    </font>
    <font>
      <vertAlign val="subscript"/>
      <sz val="14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55"/>
      <name val="Times New Roman"/>
      <family val="1"/>
    </font>
    <font>
      <sz val="10"/>
      <color indexed="63"/>
      <name val="Calibri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55"/>
      <name val="Calibri"/>
      <family val="2"/>
    </font>
    <font>
      <sz val="11"/>
      <color indexed="53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2" tint="-0.749992370372631"/>
      <name val="Tahoma"/>
      <family val="2"/>
    </font>
    <font>
      <sz val="11"/>
      <color theme="2" tint="-0.749992370372631"/>
      <name val="Tahoma"/>
      <family val="2"/>
      <charset val="186"/>
    </font>
    <font>
      <b/>
      <sz val="11"/>
      <color theme="2" tint="-0.749992370372631"/>
      <name val="Tahoma"/>
      <family val="2"/>
      <charset val="186"/>
    </font>
    <font>
      <sz val="11"/>
      <color theme="2" tint="-9.9978637043366805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9"/>
      <color rgb="FF5A5A5A"/>
      <name val="Tahoma"/>
      <family val="2"/>
    </font>
    <font>
      <sz val="9"/>
      <color rgb="FFFFFFFF"/>
      <name val="Tahoma"/>
      <family val="2"/>
    </font>
    <font>
      <sz val="11"/>
      <color theme="0" tint="-0.249977111117893"/>
      <name val="Calibri"/>
      <family val="2"/>
      <charset val="186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color theme="1" tint="0.249977111117893"/>
      <name val="Calibri"/>
      <family val="2"/>
      <charset val="186"/>
      <scheme val="minor"/>
    </font>
    <font>
      <b/>
      <sz val="14"/>
      <color theme="1" tint="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24997711111789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charset val="186"/>
      <scheme val="minor"/>
    </font>
    <font>
      <b/>
      <sz val="20"/>
      <color theme="1" tint="0.249977111117893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</font>
    <font>
      <sz val="10"/>
      <color theme="1" tint="0.249977111117893"/>
      <name val="Calibri"/>
      <family val="2"/>
      <charset val="186"/>
      <scheme val="minor"/>
    </font>
    <font>
      <b/>
      <sz val="11"/>
      <color theme="2" tint="-0.74999237037263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Protection="1">
      <protection hidden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5" fillId="0" borderId="0" xfId="0" applyFon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18" fillId="2" borderId="1" xfId="0" applyFont="1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/>
    <xf numFmtId="0" fontId="21" fillId="0" borderId="0" xfId="0" applyFont="1" applyFill="1" applyBorder="1"/>
    <xf numFmtId="0" fontId="21" fillId="2" borderId="3" xfId="0" applyFont="1" applyFill="1" applyBorder="1" applyAlignment="1">
      <alignment vertical="top" wrapText="1"/>
    </xf>
    <xf numFmtId="0" fontId="22" fillId="0" borderId="0" xfId="0" applyFont="1" applyFill="1" applyBorder="1"/>
    <xf numFmtId="0" fontId="23" fillId="3" borderId="4" xfId="0" applyFont="1" applyFill="1" applyBorder="1"/>
    <xf numFmtId="0" fontId="22" fillId="4" borderId="0" xfId="0" applyFont="1" applyFill="1" applyBorder="1"/>
    <xf numFmtId="0" fontId="0" fillId="0" borderId="0" xfId="0" quotePrefix="1"/>
    <xf numFmtId="0" fontId="0" fillId="5" borderId="0" xfId="0" applyFill="1"/>
    <xf numFmtId="0" fontId="0" fillId="6" borderId="0" xfId="0" applyFill="1"/>
    <xf numFmtId="49" fontId="0" fillId="0" borderId="0" xfId="0" applyNumberFormat="1"/>
    <xf numFmtId="14" fontId="0" fillId="0" borderId="0" xfId="0" applyNumberFormat="1"/>
    <xf numFmtId="0" fontId="24" fillId="0" borderId="0" xfId="0" applyFont="1"/>
    <xf numFmtId="0" fontId="0" fillId="0" borderId="0" xfId="0" applyProtection="1">
      <protection hidden="1"/>
    </xf>
    <xf numFmtId="0" fontId="25" fillId="7" borderId="0" xfId="0" applyFont="1" applyFill="1" applyAlignment="1" applyProtection="1">
      <protection hidden="1"/>
    </xf>
    <xf numFmtId="0" fontId="26" fillId="7" borderId="0" xfId="0" applyFont="1" applyFill="1" applyAlignment="1" applyProtection="1">
      <protection hidden="1"/>
    </xf>
    <xf numFmtId="0" fontId="27" fillId="8" borderId="0" xfId="0" applyFont="1" applyFill="1" applyBorder="1" applyAlignment="1" applyProtection="1">
      <protection hidden="1"/>
    </xf>
    <xf numFmtId="0" fontId="25" fillId="8" borderId="0" xfId="0" applyFont="1" applyFill="1" applyBorder="1" applyAlignment="1" applyProtection="1">
      <protection hidden="1"/>
    </xf>
    <xf numFmtId="0" fontId="27" fillId="8" borderId="0" xfId="0" applyFont="1" applyFill="1" applyBorder="1" applyProtection="1">
      <protection hidden="1"/>
    </xf>
    <xf numFmtId="0" fontId="25" fillId="8" borderId="0" xfId="0" applyFont="1" applyFill="1" applyAlignment="1" applyProtection="1">
      <protection hidden="1"/>
    </xf>
    <xf numFmtId="0" fontId="27" fillId="8" borderId="0" xfId="0" applyFont="1" applyFill="1" applyAlignment="1" applyProtection="1">
      <protection hidden="1"/>
    </xf>
    <xf numFmtId="0" fontId="0" fillId="8" borderId="0" xfId="0" applyFill="1" applyProtection="1">
      <protection hidden="1"/>
    </xf>
    <xf numFmtId="0" fontId="28" fillId="7" borderId="0" xfId="0" applyFont="1" applyFill="1" applyAlignment="1" applyProtection="1">
      <alignment horizontal="right"/>
      <protection hidden="1"/>
    </xf>
    <xf numFmtId="0" fontId="28" fillId="7" borderId="0" xfId="0" applyFont="1" applyFill="1" applyAlignment="1" applyProtection="1">
      <protection hidden="1"/>
    </xf>
    <xf numFmtId="0" fontId="27" fillId="7" borderId="5" xfId="0" applyFont="1" applyFill="1" applyBorder="1" applyAlignment="1" applyProtection="1">
      <protection hidden="1"/>
    </xf>
    <xf numFmtId="0" fontId="26" fillId="0" borderId="6" xfId="0" applyFont="1" applyFill="1" applyBorder="1" applyAlignment="1" applyProtection="1">
      <alignment horizontal="center"/>
      <protection locked="0" hidden="1"/>
    </xf>
    <xf numFmtId="164" fontId="27" fillId="0" borderId="6" xfId="0" applyNumberFormat="1" applyFont="1" applyFill="1" applyBorder="1" applyAlignment="1" applyProtection="1">
      <alignment horizontal="center"/>
      <protection locked="0" hidden="1"/>
    </xf>
    <xf numFmtId="0" fontId="27" fillId="8" borderId="7" xfId="0" applyFont="1" applyFill="1" applyBorder="1" applyProtection="1">
      <protection hidden="1"/>
    </xf>
    <xf numFmtId="0" fontId="25" fillId="8" borderId="7" xfId="0" applyFont="1" applyFill="1" applyBorder="1" applyAlignment="1" applyProtection="1">
      <protection hidden="1"/>
    </xf>
    <xf numFmtId="0" fontId="20" fillId="2" borderId="0" xfId="0" quotePrefix="1" applyFont="1" applyFill="1" applyAlignment="1" applyProtection="1">
      <alignment wrapText="1"/>
      <protection hidden="1"/>
    </xf>
    <xf numFmtId="0" fontId="21" fillId="2" borderId="1" xfId="0" applyFont="1" applyFill="1" applyBorder="1" applyAlignment="1">
      <alignment vertical="top" wrapText="1"/>
    </xf>
    <xf numFmtId="49" fontId="0" fillId="0" borderId="0" xfId="0" applyNumberFormat="1" applyFill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hidden="1"/>
    </xf>
    <xf numFmtId="0" fontId="27" fillId="8" borderId="0" xfId="0" applyFont="1" applyFill="1" applyBorder="1" applyAlignment="1" applyProtection="1">
      <alignment vertical="top"/>
      <protection hidden="1"/>
    </xf>
    <xf numFmtId="0" fontId="29" fillId="8" borderId="0" xfId="0" applyFont="1" applyFill="1" applyBorder="1" applyAlignment="1" applyProtection="1">
      <alignment vertical="top"/>
      <protection hidden="1"/>
    </xf>
    <xf numFmtId="0" fontId="29" fillId="8" borderId="0" xfId="0" applyFont="1" applyFill="1" applyBorder="1" applyAlignment="1" applyProtection="1">
      <alignment horizontal="right" vertical="top"/>
      <protection hidden="1"/>
    </xf>
    <xf numFmtId="0" fontId="30" fillId="8" borderId="0" xfId="0" applyFont="1" applyFill="1" applyBorder="1" applyAlignment="1" applyProtection="1">
      <alignment horizontal="right" vertical="top"/>
      <protection hidden="1"/>
    </xf>
    <xf numFmtId="0" fontId="27" fillId="8" borderId="7" xfId="0" applyFont="1" applyFill="1" applyBorder="1" applyAlignment="1" applyProtection="1">
      <alignment vertical="top"/>
      <protection hidden="1"/>
    </xf>
    <xf numFmtId="0" fontId="29" fillId="8" borderId="7" xfId="0" applyFont="1" applyFill="1" applyBorder="1" applyAlignment="1" applyProtection="1">
      <alignment vertical="top"/>
      <protection hidden="1"/>
    </xf>
    <xf numFmtId="0" fontId="29" fillId="8" borderId="7" xfId="0" applyFont="1" applyFill="1" applyBorder="1" applyAlignment="1" applyProtection="1">
      <alignment horizontal="right" vertical="top"/>
      <protection hidden="1"/>
    </xf>
    <xf numFmtId="0" fontId="27" fillId="8" borderId="0" xfId="0" applyFont="1" applyFill="1" applyAlignment="1" applyProtection="1">
      <alignment vertical="top"/>
      <protection hidden="1"/>
    </xf>
    <xf numFmtId="0" fontId="29" fillId="8" borderId="0" xfId="0" applyFont="1" applyFill="1" applyAlignment="1" applyProtection="1">
      <alignment vertical="top"/>
      <protection hidden="1"/>
    </xf>
    <xf numFmtId="0" fontId="29" fillId="8" borderId="0" xfId="0" applyFont="1" applyFill="1" applyAlignment="1" applyProtection="1">
      <alignment horizontal="right" vertical="top"/>
      <protection hidden="1"/>
    </xf>
    <xf numFmtId="0" fontId="27" fillId="8" borderId="0" xfId="0" applyFont="1" applyFill="1" applyBorder="1" applyAlignment="1" applyProtection="1">
      <alignment horizontal="right" vertical="top"/>
      <protection hidden="1"/>
    </xf>
    <xf numFmtId="0" fontId="27" fillId="0" borderId="6" xfId="0" applyFont="1" applyFill="1" applyBorder="1" applyAlignment="1" applyProtection="1">
      <alignment horizontal="left" vertical="top" wrapText="1"/>
      <protection locked="0" hidden="1"/>
    </xf>
    <xf numFmtId="0" fontId="27" fillId="0" borderId="8" xfId="0" applyFont="1" applyFill="1" applyBorder="1" applyAlignment="1" applyProtection="1">
      <alignment horizontal="left" vertical="top" wrapText="1"/>
      <protection locked="0" hidden="1"/>
    </xf>
    <xf numFmtId="0" fontId="20" fillId="2" borderId="0" xfId="0" applyFont="1" applyFill="1" applyBorder="1" applyAlignment="1" applyProtection="1">
      <alignment wrapText="1"/>
      <protection hidden="1"/>
    </xf>
    <xf numFmtId="0" fontId="20" fillId="2" borderId="0" xfId="0" applyFont="1" applyFill="1" applyAlignment="1" applyProtection="1">
      <alignment wrapText="1"/>
      <protection hidden="1"/>
    </xf>
    <xf numFmtId="0" fontId="16" fillId="6" borderId="1" xfId="0" applyFont="1" applyFill="1" applyBorder="1" applyAlignment="1">
      <alignment vertical="center" wrapText="1"/>
    </xf>
    <xf numFmtId="0" fontId="21" fillId="9" borderId="3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 hidden="1"/>
    </xf>
    <xf numFmtId="4" fontId="0" fillId="0" borderId="0" xfId="0" applyNumberFormat="1" applyFill="1" applyBorder="1" applyAlignment="1" applyProtection="1">
      <alignment wrapText="1"/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0" fillId="0" borderId="0" xfId="0" applyNumberFormat="1" applyFill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Fill="1" applyAlignment="1" applyProtection="1">
      <alignment wrapText="1"/>
      <protection locked="0" hidden="1"/>
    </xf>
    <xf numFmtId="0" fontId="20" fillId="0" borderId="0" xfId="0" applyFont="1" applyBorder="1" applyAlignment="1" applyProtection="1">
      <alignment wrapText="1"/>
      <protection locked="0" hidden="1"/>
    </xf>
    <xf numFmtId="0" fontId="20" fillId="0" borderId="0" xfId="0" applyFont="1" applyAlignment="1" applyProtection="1">
      <alignment wrapText="1"/>
      <protection locked="0" hidden="1"/>
    </xf>
    <xf numFmtId="0" fontId="20" fillId="0" borderId="0" xfId="0" applyFont="1" applyProtection="1">
      <protection locked="0" hidden="1"/>
    </xf>
    <xf numFmtId="4" fontId="20" fillId="0" borderId="0" xfId="0" applyNumberFormat="1" applyFont="1" applyFill="1" applyAlignment="1" applyProtection="1">
      <alignment wrapText="1"/>
      <protection locked="0" hidden="1"/>
    </xf>
    <xf numFmtId="49" fontId="20" fillId="0" borderId="0" xfId="0" applyNumberFormat="1" applyFont="1" applyBorder="1" applyAlignment="1" applyProtection="1">
      <alignment wrapText="1"/>
      <protection locked="0" hidden="1"/>
    </xf>
    <xf numFmtId="0" fontId="20" fillId="0" borderId="0" xfId="0" applyFont="1" applyFill="1" applyBorder="1" applyAlignment="1" applyProtection="1">
      <alignment wrapText="1"/>
      <protection locked="0" hidden="1"/>
    </xf>
    <xf numFmtId="49" fontId="20" fillId="0" borderId="0" xfId="0" applyNumberFormat="1" applyFont="1" applyFill="1" applyBorder="1" applyAlignment="1" applyProtection="1">
      <alignment wrapText="1"/>
      <protection locked="0" hidden="1"/>
    </xf>
    <xf numFmtId="49" fontId="20" fillId="0" borderId="0" xfId="0" applyNumberFormat="1" applyFont="1" applyAlignment="1" applyProtection="1">
      <alignment wrapText="1"/>
      <protection locked="0" hidden="1"/>
    </xf>
    <xf numFmtId="0" fontId="20" fillId="0" borderId="0" xfId="0" applyFont="1" applyFill="1" applyAlignment="1" applyProtection="1">
      <alignment wrapText="1"/>
      <protection locked="0" hidden="1"/>
    </xf>
    <xf numFmtId="49" fontId="20" fillId="0" borderId="0" xfId="0" applyNumberFormat="1" applyFont="1" applyFill="1" applyAlignment="1" applyProtection="1">
      <alignment wrapText="1"/>
      <protection locked="0" hidden="1"/>
    </xf>
    <xf numFmtId="0" fontId="31" fillId="0" borderId="0" xfId="1" applyFont="1" applyFill="1"/>
    <xf numFmtId="0" fontId="32" fillId="0" borderId="0" xfId="0" applyFont="1"/>
    <xf numFmtId="0" fontId="31" fillId="0" borderId="0" xfId="1" applyFont="1"/>
    <xf numFmtId="0" fontId="33" fillId="0" borderId="0" xfId="0" applyFont="1"/>
    <xf numFmtId="0" fontId="31" fillId="0" borderId="0" xfId="1" applyFont="1" applyFill="1" applyBorder="1" applyAlignment="1" applyProtection="1">
      <alignment horizontal="left" vertical="top" wrapText="1"/>
      <protection locked="0" hidden="1"/>
    </xf>
    <xf numFmtId="0" fontId="0" fillId="0" borderId="0" xfId="0" applyFill="1" applyAlignment="1"/>
    <xf numFmtId="49" fontId="0" fillId="0" borderId="0" xfId="0" applyNumberFormat="1" applyFill="1" applyAlignment="1">
      <alignment horizontal="left"/>
    </xf>
    <xf numFmtId="0" fontId="34" fillId="7" borderId="0" xfId="0" applyFont="1" applyFill="1" applyAlignment="1" applyProtection="1">
      <protection hidden="1"/>
    </xf>
    <xf numFmtId="0" fontId="12" fillId="0" borderId="0" xfId="1" applyFont="1"/>
    <xf numFmtId="0" fontId="35" fillId="0" borderId="0" xfId="0" applyFont="1"/>
    <xf numFmtId="0" fontId="14" fillId="0" borderId="0" xfId="0" applyFont="1"/>
    <xf numFmtId="0" fontId="0" fillId="0" borderId="0" xfId="0" applyFont="1"/>
    <xf numFmtId="0" fontId="36" fillId="7" borderId="0" xfId="0" applyFont="1" applyFill="1" applyAlignment="1" applyProtection="1">
      <alignment horizontal="right" vertical="center"/>
      <protection hidden="1"/>
    </xf>
    <xf numFmtId="0" fontId="27" fillId="7" borderId="5" xfId="0" applyFont="1" applyFill="1" applyBorder="1" applyAlignment="1" applyProtection="1">
      <alignment horizontal="right"/>
      <protection hidden="1"/>
    </xf>
    <xf numFmtId="0" fontId="0" fillId="0" borderId="0" xfId="0" applyAlignment="1">
      <alignment vertical="top" wrapText="1"/>
    </xf>
    <xf numFmtId="0" fontId="20" fillId="2" borderId="0" xfId="0" applyFont="1" applyFill="1" applyBorder="1" applyAlignment="1" applyProtection="1">
      <alignment wrapText="1"/>
      <protection locked="0" hidden="1"/>
    </xf>
    <xf numFmtId="0" fontId="20" fillId="2" borderId="0" xfId="0" applyFont="1" applyFill="1" applyAlignment="1" applyProtection="1">
      <alignment wrapText="1"/>
      <protection locked="0" hidden="1"/>
    </xf>
    <xf numFmtId="0" fontId="20" fillId="2" borderId="0" xfId="0" applyNumberFormat="1" applyFont="1" applyFill="1" applyAlignment="1" applyProtection="1">
      <alignment wrapText="1"/>
      <protection locked="0" hidden="1"/>
    </xf>
    <xf numFmtId="0" fontId="0" fillId="2" borderId="0" xfId="0" applyFill="1" applyBorder="1" applyAlignment="1" applyProtection="1">
      <alignment wrapText="1"/>
      <protection locked="0" hidden="1"/>
    </xf>
    <xf numFmtId="0" fontId="0" fillId="2" borderId="0" xfId="0" applyNumberFormat="1" applyFill="1" applyAlignment="1" applyProtection="1">
      <alignment wrapText="1"/>
      <protection locked="0" hidden="1"/>
    </xf>
    <xf numFmtId="0" fontId="37" fillId="0" borderId="0" xfId="0" applyFont="1"/>
    <xf numFmtId="0" fontId="38" fillId="8" borderId="0" xfId="0" applyFont="1" applyFill="1" applyAlignment="1" applyProtection="1">
      <alignment horizontal="left" vertical="top" wrapText="1"/>
      <protection hidden="1"/>
    </xf>
    <xf numFmtId="0" fontId="30" fillId="8" borderId="0" xfId="0" applyFont="1" applyFill="1" applyAlignment="1" applyProtection="1">
      <alignment horizontal="right" vertical="top" wrapText="1"/>
      <protection hidden="1"/>
    </xf>
    <xf numFmtId="0" fontId="36" fillId="7" borderId="0" xfId="0" applyFont="1" applyFill="1" applyAlignment="1" applyProtection="1">
      <alignment horizontal="center" vertical="center"/>
      <protection hidden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0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 tint="-0.249977111117893"/>
      </font>
    </dxf>
    <dxf>
      <numFmt numFmtId="30" formatCode="@"/>
    </dxf>
    <dxf>
      <numFmt numFmtId="19" formatCode="dd/mm/yyyy"/>
    </dxf>
    <dxf>
      <numFmt numFmtId="30" formatCode="@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2" tint="-9.9978637043366805E-2"/>
      </font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5" formatCode=";;;"/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border outline="0">
        <top style="thin">
          <color theme="0" tint="-0.34998626667073579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1</xdr:row>
      <xdr:rowOff>0</xdr:rowOff>
    </xdr:from>
    <xdr:to>
      <xdr:col>57</xdr:col>
      <xdr:colOff>1209675</xdr:colOff>
      <xdr:row>8</xdr:row>
      <xdr:rowOff>142875</xdr:rowOff>
    </xdr:to>
    <xdr:grpSp>
      <xdr:nvGrpSpPr>
        <xdr:cNvPr id="4139" name="Group 7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GrpSpPr>
          <a:grpSpLocks/>
        </xdr:cNvGrpSpPr>
      </xdr:nvGrpSpPr>
      <xdr:grpSpPr bwMode="auto">
        <a:xfrm>
          <a:off x="84677250" y="190500"/>
          <a:ext cx="6984206" cy="1619250"/>
          <a:chOff x="35466618" y="190500"/>
          <a:chExt cx="5524270" cy="1748118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SpPr txBox="1"/>
        </xdr:nvSpPr>
        <xdr:spPr>
          <a:xfrm>
            <a:off x="35466618" y="190500"/>
            <a:ext cx="4032039" cy="1348856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100"/>
              <a:t>Papildinot klasifikatorus</a:t>
            </a:r>
            <a:r>
              <a:rPr lang="lv-LV" sz="1100" baseline="0"/>
              <a:t> ar jaunu vielu, tā ir jāieraksta melnajā tabulā apakšā (VieluMervValid) un jāizveido jauna melnā tabula pa labi, piešķirot šīs vielas iespējamajām (atļautajām) mērvienībām NamedRange.</a:t>
            </a:r>
          </a:p>
          <a:p>
            <a:r>
              <a:rPr lang="lv-LV" sz="1100" baseline="0"/>
              <a:t>Esošajām vielām mērvienīb</a:t>
            </a:r>
            <a:r>
              <a:rPr lang="en-US" sz="1100" baseline="0"/>
              <a:t>u</a:t>
            </a:r>
            <a:r>
              <a:rPr lang="lv-LV" sz="1100" baseline="0"/>
              <a:t> var papildināt vnk pierakstot klāt nākamajā rindiņā.</a:t>
            </a:r>
            <a:endParaRPr lang="en-US" sz="1100"/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2" idx="3"/>
          </xdr:cNvCxnSpPr>
        </xdr:nvCxnSpPr>
        <xdr:spPr>
          <a:xfrm>
            <a:off x="39498657" y="859533"/>
            <a:ext cx="1492231" cy="2158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>
            <a:stCxn id="2" idx="2"/>
          </xdr:cNvCxnSpPr>
        </xdr:nvCxnSpPr>
        <xdr:spPr>
          <a:xfrm flipH="1">
            <a:off x="37335675" y="1539356"/>
            <a:ext cx="150730" cy="39926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_Klasific" displayName="Table_Klasific" ref="A3:W74" totalsRowShown="0" headerRowDxfId="84" dataDxfId="82" headerRowBorderDxfId="83" tableBorderDxfId="81">
  <tableColumns count="23">
    <tableColumn id="23" xr3:uid="{00000000-0010-0000-0000-000017000000}" name="Nr._x000a_p.k." dataDxfId="80">
      <calculatedColumnFormula>IF(ISBLANK('Klasificētās vielas'!$B4),"",COUNTA($B$4:'Klasificētās vielas'!$B4))</calculatedColumnFormula>
    </tableColumn>
    <tableColumn id="1" xr3:uid="{00000000-0010-0000-0000-000001000000}" name="Klasificētās vielas nosaukums" dataDxfId="79"/>
    <tableColumn id="2" xr3:uid="{00000000-0010-0000-0000-000002000000}" name="KN kods" dataDxfId="78">
      <calculatedColumnFormula>IFERROR(VLOOKUP('Klasificētās vielas'!$B4,Klasific_vielas,2,FALSE),"")</calculatedColumnFormula>
    </tableColumn>
    <tableColumn id="3" xr3:uid="{00000000-0010-0000-0000-000003000000}" name="Kategorija" dataDxfId="77">
      <calculatedColumnFormula>IFERROR(VLOOKUP('Klasificētās vielas'!$B4,Klasific_vielas,3,FALSE),"")</calculatedColumnFormula>
    </tableColumn>
    <tableColumn id="4" xr3:uid="{00000000-0010-0000-0000-000004000000}" name="Mērvienības" dataDxfId="76"/>
    <tableColumn id="5" xr3:uid="{00000000-0010-0000-0000-000005000000}" name="Atlikums perioda sākumā" dataDxfId="75"/>
    <tableColumn id="6" xr3:uid="{00000000-0010-0000-0000-000006000000}" name="Importētais daudzums _x000a_" dataDxfId="74"/>
    <tableColumn id="7" xr3:uid="{00000000-0010-0000-0000-000007000000}" name="Valsts nosaukums" dataDxfId="73"/>
    <tableColumn id="8" xr3:uid="{00000000-0010-0000-0000-000008000000}" name="Eksportētāja nosaukums, adrese" dataDxfId="72"/>
    <tableColumn id="9" xr3:uid="{00000000-0010-0000-0000-000009000000}" name="Eksportētais daudzums _x000a_" dataDxfId="71"/>
    <tableColumn id="10" xr3:uid="{00000000-0010-0000-0000-00000A000000}" name="Valsts nosaukums " dataDxfId="70"/>
    <tableColumn id="11" xr3:uid="{00000000-0010-0000-0000-00000B000000}" name="Importētāja nosaukums, adrese" dataDxfId="69"/>
    <tableColumn id="12" xr3:uid="{00000000-0010-0000-0000-00000C000000}" name="Saņemtais daudzums" dataDxfId="68"/>
    <tableColumn id="21" xr3:uid="{00000000-0010-0000-0000-000015000000}" name="Valsts nosaukums  " dataDxfId="67"/>
    <tableColumn id="13" xr3:uid="{00000000-0010-0000-0000-00000D000000}" name="Piegādātāja nosaukums, adrese" dataDxfId="66"/>
    <tableColumn id="14" xr3:uid="{00000000-0010-0000-0000-00000E000000}" name="Piegādātais daudzums" dataDxfId="65"/>
    <tableColumn id="22" xr3:uid="{00000000-0010-0000-0000-000016000000}" name="Valsts nosaukums   " dataDxfId="64"/>
    <tableColumn id="15" xr3:uid="{00000000-0010-0000-0000-00000F000000}" name="Saņēmēja nosaukums, adrese" dataDxfId="63"/>
    <tableColumn id="16" xr3:uid="{00000000-0010-0000-0000-000010000000}" name="Izmantotais daudzums" dataDxfId="62"/>
    <tableColumn id="17" xr3:uid="{00000000-0010-0000-0000-000011000000}" name="Izmantošanas mērķis" dataDxfId="61"/>
    <tableColumn id="18" xr3:uid="{00000000-0010-0000-0000-000012000000}" name="Atlikums perioda beigās" dataDxfId="60"/>
    <tableColumn id="19" xr3:uid="{00000000-0010-0000-0000-000013000000}" name="Iesniedzējs" dataDxfId="59">
      <calculatedColumnFormula>IF(ISBLANK('Klasificētās vielas'!$B4),"",IF(Iesniedzējs!$G$9&lt;&gt;"",Iesniedzējs!$G$9,IF(Iesniedzējs!$G$23&lt;&gt;"",Iesniedzējs!$G$23,IF(Iesniedzējs!$G$36&lt;&gt;"",Iesniedzējs!$G$36,"Nav norādīts"))))</calculatedColumnFormula>
    </tableColumn>
    <tableColumn id="20" xr3:uid="{00000000-0010-0000-0000-000014000000}" name="Pārskata periods" dataDxfId="58">
      <calculatedColumnFormula>IFERROR(IF(ISBLANK('Klasificētās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BC10:BD61" totalsRowShown="0">
  <autoFilter ref="BC10:BD61" xr:uid="{00000000-0009-0000-0100-00000C000000}"/>
  <tableColumns count="2">
    <tableColumn id="1" xr3:uid="{00000000-0010-0000-0900-000001000000}" name="Vielas nosaukums"/>
    <tableColumn id="2" xr3:uid="{00000000-0010-0000-0900-000002000000}" name="NamedRange nos. validacijai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BG4:BG6" totalsRowShown="0">
  <tableColumns count="1">
    <tableColumn id="1" xr3:uid="{00000000-0010-0000-0A00-000001000000}" name="1-fenil-2-propanons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Table15" displayName="Table15" ref="BI4:BI6" totalsRowShown="0">
  <tableColumns count="1">
    <tableColumn id="1" xr3:uid="{00000000-0010-0000-0B00-000001000000}" name="N-acetilantranilskābe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e11" displayName="Table11" ref="BK4:BK6" totalsRowShown="0">
  <tableColumns count="1">
    <tableColumn id="1" xr3:uid="{00000000-0010-0000-0C00-000001000000}" name="Izosafrols (cis+trans)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BM4:BM6" totalsRowShown="0">
  <tableColumns count="1">
    <tableColumn id="1" xr3:uid="{00000000-0010-0000-0D00-000001000000}" name="3,4-metilēndioksifenilpropān-2-ons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BO4:BO6" totalsRowShown="0">
  <tableColumns count="1">
    <tableColumn id="1" xr3:uid="{00000000-0010-0000-0E00-000001000000}" name="Piperonāls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BQ4:BQ6" totalsRowShown="0">
  <tableColumns count="1">
    <tableColumn id="1" xr3:uid="{00000000-0010-0000-0F00-000001000000}" name="Safrols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BS4:BS6" totalsRowShown="0">
  <tableColumns count="1">
    <tableColumn id="1" xr3:uid="{00000000-0010-0000-1000-000001000000}" name="Efedrīns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BU4:BU6" totalsRowShown="0">
  <tableColumns count="1">
    <tableColumn id="1" xr3:uid="{00000000-0010-0000-1100-000001000000}" name="Pseidoefedrīns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BW4:BW6" totalsRowShown="0">
  <tableColumns count="1">
    <tableColumn id="1" xr3:uid="{00000000-0010-0000-1200-000001000000}" name="Norefedrīn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_Neklasif" displayName="Table_Neklasif" ref="A3:V74" totalsRowShown="0" headerRowDxfId="49" dataDxfId="47" headerRowBorderDxfId="48">
  <tableColumns count="22">
    <tableColumn id="22" xr3:uid="{00000000-0010-0000-0100-000016000000}" name="Nr._x000a_p.k." dataDxfId="46">
      <calculatedColumnFormula>IF(ISBLANK('Neklasificētās vielas'!$B4),"",COUNTA($B$4:'Neklasificētās vielas'!$B4))</calculatedColumnFormula>
    </tableColumn>
    <tableColumn id="1" xr3:uid="{00000000-0010-0000-0100-000001000000}" name="Neklasificētās vielas nosaukums_x000a_(Eiropas Savienības brīvprātīgi uzraugāmās ķīmiskās vielas)" dataDxfId="45"/>
    <tableColumn id="2" xr3:uid="{00000000-0010-0000-0100-000002000000}" name="KN kods" dataDxfId="44">
      <calculatedColumnFormula>IFERROR(VLOOKUP('Neklasificētās vielas'!$B4,Neklasific_vielas,2,FALSE),"")</calculatedColumnFormula>
    </tableColumn>
    <tableColumn id="3" xr3:uid="{00000000-0010-0000-0100-000003000000}" name="Mērvienības" dataDxfId="43"/>
    <tableColumn id="4" xr3:uid="{00000000-0010-0000-0100-000004000000}" name="Atlikums perioda sākumā" dataDxfId="42"/>
    <tableColumn id="5" xr3:uid="{00000000-0010-0000-0100-000005000000}" name="Importētais daudzums" dataDxfId="41"/>
    <tableColumn id="6" xr3:uid="{00000000-0010-0000-0100-000006000000}" name="Valsts nosaukums" dataDxfId="40"/>
    <tableColumn id="7" xr3:uid="{00000000-0010-0000-0100-000007000000}" name="Eksportētāja nosaukums, adrese" dataDxfId="39"/>
    <tableColumn id="8" xr3:uid="{00000000-0010-0000-0100-000008000000}" name="Eksportētais daudzums" dataDxfId="38"/>
    <tableColumn id="9" xr3:uid="{00000000-0010-0000-0100-000009000000}" name="Valsts nosaukums " dataDxfId="37"/>
    <tableColumn id="10" xr3:uid="{00000000-0010-0000-0100-00000A000000}" name="Importētāja nosaukums, adrese" dataDxfId="36"/>
    <tableColumn id="11" xr3:uid="{00000000-0010-0000-0100-00000B000000}" name="Saņemtais daudzums" dataDxfId="35"/>
    <tableColumn id="20" xr3:uid="{00000000-0010-0000-0100-000014000000}" name="Valsts nosaukums  " dataDxfId="34"/>
    <tableColumn id="12" xr3:uid="{00000000-0010-0000-0100-00000C000000}" name="Piegādātāja nosaukums, adrese" dataDxfId="33"/>
    <tableColumn id="13" xr3:uid="{00000000-0010-0000-0100-00000D000000}" name="Piegādātais daudzums" dataDxfId="32"/>
    <tableColumn id="21" xr3:uid="{00000000-0010-0000-0100-000015000000}" name="Valsts nosaukums   " dataDxfId="31"/>
    <tableColumn id="14" xr3:uid="{00000000-0010-0000-0100-00000E000000}" name="Saņēmēja nosaukums, adrese" dataDxfId="30"/>
    <tableColumn id="15" xr3:uid="{00000000-0010-0000-0100-00000F000000}" name="Izmantotais daudzums" dataDxfId="29"/>
    <tableColumn id="16" xr3:uid="{00000000-0010-0000-0100-000010000000}" name="Izmantošanas mērķis" dataDxfId="28"/>
    <tableColumn id="17" xr3:uid="{00000000-0010-0000-0100-000011000000}" name="Atlikums perioda beigās" dataDxfId="27"/>
    <tableColumn id="18" xr3:uid="{00000000-0010-0000-0100-000012000000}" name="Iesniedzējs" dataDxfId="26">
      <calculatedColumnFormula>IF(ISBLANK('Neklasificētās vielas'!$B4),"",IF(Iesniedzējs!$G$9&lt;&gt;"",Iesniedzējs!$G$9,IF(Iesniedzējs!$G$23&lt;&gt;"",Iesniedzējs!$G$23,IF(Iesniedzējs!$G$36&lt;&gt;"",Iesniedzējs!$G$36,"Nav zināms"))))</calculatedColumnFormula>
    </tableColumn>
    <tableColumn id="19" xr3:uid="{00000000-0010-0000-0100-000013000000}" name="Pārskata periods" dataDxfId="25">
      <calculatedColumnFormula>IFERROR(IF(ISBLANK('Neklasificētās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BY4:BY6" totalsRowShown="0">
  <tableColumns count="1">
    <tableColumn id="1" xr3:uid="{00000000-0010-0000-1300-000001000000}" name="Ergometrīns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CA4:CA6" totalsRowShown="0">
  <tableColumns count="1">
    <tableColumn id="1" xr3:uid="{00000000-0010-0000-1400-000001000000}" name="Ergotamīns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CC4:CC6" totalsRowShown="0">
  <tableColumns count="1">
    <tableColumn id="1" xr3:uid="{00000000-0010-0000-1500-000001000000}" name="Lizergīnskābe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CE4:CE6" totalsRowShown="0">
  <tableColumns count="1">
    <tableColumn id="1" xr3:uid="{00000000-0010-0000-1600-000001000000}" name="Alfa-fenilacetoacetonitrils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CG4:CG6" totalsRowShown="0" dataDxfId="9">
  <tableColumns count="1">
    <tableColumn id="1" xr3:uid="{00000000-0010-0000-1700-000001000000}" name="(1R,2S)-(-)-hlorefedrīns" dataDxfId="8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CI4:CI6" totalsRowShown="0">
  <tableColumns count="1">
    <tableColumn id="1" xr3:uid="{00000000-0010-0000-1800-000001000000}" name="(1S,2R)-(+)-hlorefedrīns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CK4:CK6" totalsRowShown="0">
  <tableColumns count="1">
    <tableColumn id="1" xr3:uid="{00000000-0010-0000-1900-000001000000}" name="(1S,2S)-(+)-hlorpseidoefedrīns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CM4:CM6" totalsRowShown="0">
  <tableColumns count="1">
    <tableColumn id="1" xr3:uid="{00000000-0010-0000-1A00-000001000000}" name="(1R,2R)-(-)-hlorpseidoefedrīns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CO4:CO6" totalsRowShown="0">
  <tableColumns count="1">
    <tableColumn id="1" xr3:uid="{00000000-0010-0000-1B00-000001000000}" name="Etiķskābes anhidrīds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0" displayName="Table30" ref="CQ4:CQ6" totalsRowShown="0">
  <tableColumns count="1">
    <tableColumn id="1" xr3:uid="{00000000-0010-0000-1C00-000001000000}" name="Feniletiķskāb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B4:E42" totalsRowShown="0">
  <autoFilter ref="B4:E42" xr:uid="{00000000-0009-0000-0100-000001000000}"/>
  <sortState xmlns:xlrd2="http://schemas.microsoft.com/office/spreadsheetml/2017/richdata2" ref="B5:D35">
    <sortCondition ref="B4:B35"/>
  </sortState>
  <tableColumns count="4">
    <tableColumn id="1" xr3:uid="{00000000-0010-0000-0200-000001000000}" name="Klasificētās vielas nosaukums"/>
    <tableColumn id="2" xr3:uid="{00000000-0010-0000-0200-000002000000}" name="KN kods"/>
    <tableColumn id="3" xr3:uid="{00000000-0010-0000-0200-000003000000}" name="Kategorija"/>
    <tableColumn id="4" xr3:uid="{00000000-0010-0000-0200-000004000000}" name="Mērv. uz ko reķināt"/>
  </tableColumns>
  <tableStyleInfo name="TableStyleMedium3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1" displayName="Table31" ref="CS4:CS6" totalsRowShown="0">
  <tableColumns count="1">
    <tableColumn id="1" xr3:uid="{00000000-0010-0000-1D00-000001000000}" name="Antranilskābe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2" displayName="Table32" ref="CU4:CU6" totalsRowShown="0">
  <tableColumns count="1">
    <tableColumn id="1" xr3:uid="{00000000-0010-0000-1E00-000001000000}" name="Piperidīns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3" displayName="Table33" ref="CW4:CW6" totalsRowShown="0">
  <tableColumns count="1">
    <tableColumn id="1" xr3:uid="{00000000-0010-0000-1F00-000001000000}" name="Kālija permanganāts"/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4" displayName="Table34" ref="CY4:CY6" totalsRowShown="0">
  <tableColumns count="1">
    <tableColumn id="1" xr3:uid="{00000000-0010-0000-2000-000001000000}" name="Sālsskābe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5" displayName="Table35" ref="DA4:DA6" totalsRowShown="0">
  <tableColumns count="1">
    <tableColumn id="1" xr3:uid="{00000000-0010-0000-2100-000001000000}" name="Sērskābe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6" displayName="Table36" ref="DC4:DC6" totalsRowShown="0">
  <tableColumns count="1">
    <tableColumn id="1" xr3:uid="{00000000-0010-0000-2200-000001000000}" name="Toluols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7" displayName="Table37" ref="DE4:DE6" totalsRowShown="0">
  <tableColumns count="1">
    <tableColumn id="1" xr3:uid="{00000000-0010-0000-2300-000001000000}" name="Etilēteris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8" displayName="Table38" ref="DG4:DG6" totalsRowShown="0">
  <tableColumns count="1">
    <tableColumn id="1" xr3:uid="{00000000-0010-0000-2400-000001000000}" name="Acetons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39" displayName="Table39" ref="DI4:DI6" totalsRowShown="0">
  <tableColumns count="1">
    <tableColumn id="1" xr3:uid="{00000000-0010-0000-2500-000001000000}" name="Metiletilketons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0" displayName="Table40" ref="AF4:AQ46" totalsRowShown="0">
  <tableColumns count="12">
    <tableColumn id="1" xr3:uid="{00000000-0010-0000-2600-000001000000}" name="Licences Nr." dataDxfId="7"/>
    <tableColumn id="2" xr3:uid="{00000000-0010-0000-2600-000002000000}" name="Licence/ karte"/>
    <tableColumn id="3" xr3:uid="{00000000-0010-0000-2600-000003000000}" name="Nr."/>
    <tableColumn id="4" xr3:uid="{00000000-0010-0000-2600-000004000000}" name="Izsniegšanas datums" dataDxfId="6"/>
    <tableColumn id="5" xr3:uid="{00000000-0010-0000-2600-000005000000}" name="Derīga līdz"/>
    <tableColumn id="6" xr3:uid="{00000000-0010-0000-2600-000006000000}" name="Uzņēmuma nosaukums"/>
    <tableColumn id="7" xr3:uid="{00000000-0010-0000-2600-000007000000}" name="Uzņēm reģ. num." dataDxfId="5"/>
    <tableColumn id="8" xr3:uid="{00000000-0010-0000-2600-000008000000}" name="Adrese, tālruņa un faksa numurs" dataDxfId="4"/>
    <tableColumn id="9" xr3:uid="{00000000-0010-0000-2600-000009000000}" name="Adrese"/>
    <tableColumn id="10" xr3:uid="{00000000-0010-0000-2600-00000A000000}" name="Tālr."/>
    <tableColumn id="11" xr3:uid="{00000000-0010-0000-2600-00000B000000}" name="E-pasts"/>
    <tableColumn id="12" xr3:uid="{00000000-0010-0000-2600-00000C000000}" name="Atbildīgā persona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G4:I21" totalsRowShown="0">
  <autoFilter ref="G4:I21" xr:uid="{00000000-0009-0000-0100-000002000000}"/>
  <sortState xmlns:xlrd2="http://schemas.microsoft.com/office/spreadsheetml/2017/richdata2" ref="G5:H18">
    <sortCondition ref="G4:G18"/>
  </sortState>
  <tableColumns count="3">
    <tableColumn id="1" xr3:uid="{00000000-0010-0000-0300-000001000000}" name="Neklasificētās vielas nosaukums"/>
    <tableColumn id="2" xr3:uid="{00000000-0010-0000-0300-000002000000}" name="KN kods"/>
    <tableColumn id="3" xr3:uid="{00000000-0010-0000-0300-000003000000}" name="Mērv. uz ko reķināt"/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27000000}" name="Table396" displayName="Table396" ref="DK4:DK6" totalsRowShown="0">
  <tableColumns count="1">
    <tableColumn id="1" xr3:uid="{00000000-0010-0000-2700-000001000000}" name="4-anilīn-N-fenetilpiperidīns (ANPP)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3942" displayName="Table3942" ref="DM4:DM6" totalsRowShown="0">
  <tableColumns count="1">
    <tableColumn id="1" xr3:uid="{00000000-0010-0000-2800-000001000000}" name="N-fenetil-4-piperidons (NPP)"/>
  </tableColumns>
  <tableStyleInfo name="TableStyleMedium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2" displayName="Table42" ref="AU4:AU8" totalsRowShown="0">
  <autoFilter ref="AU4:AU8" xr:uid="{00000000-0009-0000-0100-00002A000000}"/>
  <tableColumns count="1">
    <tableColumn id="1" xr3:uid="{00000000-0010-0000-2900-000001000000}" name="Ceturksnis"/>
  </tableColumns>
  <tableStyleInfo name="TableStyleLight18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43" displayName="Table43" ref="B4:C20" totalsRowShown="0" headerRowDxfId="3" dataDxfId="2">
  <autoFilter ref="B4:C20" xr:uid="{00000000-0009-0000-0100-00002B000000}"/>
  <tableColumns count="2">
    <tableColumn id="1" xr3:uid="{00000000-0010-0000-2A00-000001000000}" name="Versijas Nr." dataDxfId="1"/>
    <tableColumn id="2" xr3:uid="{00000000-0010-0000-2A00-000002000000}" name="Apraksts" dataDxfId="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K4:K10" totalsRowShown="0">
  <autoFilter ref="K4:K10" xr:uid="{00000000-0009-0000-0100-000003000000}"/>
  <tableColumns count="1">
    <tableColumn id="1" xr3:uid="{00000000-0010-0000-0400-000001000000}" name="Mērvienības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4" displayName="Table4" ref="M4:Q116" totalsRowShown="0">
  <autoFilter ref="M4:Q116" xr:uid="{00000000-0009-0000-0100-000004000000}"/>
  <sortState xmlns:xlrd2="http://schemas.microsoft.com/office/spreadsheetml/2017/richdata2" ref="M5:Q116">
    <sortCondition ref="Q5:Q116"/>
    <sortCondition ref="N5:N116"/>
  </sortState>
  <tableColumns count="5">
    <tableColumn id="1" xr3:uid="{00000000-0010-0000-0500-000001000000}" name="Kods"/>
    <tableColumn id="2" xr3:uid="{00000000-0010-0000-0500-000002000000}" name="Nosaukums latviski"/>
    <tableColumn id="3" xr3:uid="{00000000-0010-0000-0500-000003000000}" name="Nosaukums angliski"/>
    <tableColumn id="4" xr3:uid="{00000000-0010-0000-0500-000004000000}" name="Trešā valsts"/>
    <tableColumn id="5" xr3:uid="{00000000-0010-0000-0500-000005000000}" name="Biežākās valstis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S4:AD10" totalsRowShown="0" dataDxfId="23">
  <tableColumns count="12">
    <tableColumn id="1" xr3:uid="{00000000-0010-0000-0600-000001000000}" name="Licences Nr." dataDxfId="22"/>
    <tableColumn id="2" xr3:uid="{00000000-0010-0000-0600-000002000000}" name="Licence/ karte" dataDxfId="21"/>
    <tableColumn id="3" xr3:uid="{00000000-0010-0000-0600-000003000000}" name="Nr." dataDxfId="20"/>
    <tableColumn id="4" xr3:uid="{00000000-0010-0000-0600-000004000000}" name="Izsniegšanas datums" dataDxfId="19"/>
    <tableColumn id="5" xr3:uid="{00000000-0010-0000-0600-000005000000}" name="Derīga līdz" dataDxfId="18"/>
    <tableColumn id="6" xr3:uid="{00000000-0010-0000-0600-000006000000}" name="Uzņēmuma nosaukums" dataDxfId="17"/>
    <tableColumn id="9" xr3:uid="{00000000-0010-0000-0600-000009000000}" name="Uzņēm reģ. num." dataDxfId="16"/>
    <tableColumn id="7" xr3:uid="{00000000-0010-0000-0600-000007000000}" name="Adrese, tālruņa un faksa numurs" dataDxfId="15"/>
    <tableColumn id="11" xr3:uid="{00000000-0010-0000-0600-00000B000000}" name="Adrese" dataDxfId="14"/>
    <tableColumn id="12" xr3:uid="{00000000-0010-0000-0600-00000C000000}" name="Tālr." dataDxfId="13"/>
    <tableColumn id="13" xr3:uid="{00000000-0010-0000-0600-00000D000000}" name="E-pasts" dataDxfId="12"/>
    <tableColumn id="8" xr3:uid="{00000000-0010-0000-0600-000008000000}" name="Atbildīgā persona" dataDxfId="11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S4:AS18" totalsRowShown="0">
  <autoFilter ref="AS4:AS18" xr:uid="{00000000-0009-0000-0100-000009000000}"/>
  <tableColumns count="1">
    <tableColumn id="1" xr3:uid="{00000000-0010-0000-0700-000001000000}" name="Gads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W4:BA16" totalsRowShown="0">
  <autoFilter ref="AW4:BA16" xr:uid="{00000000-0009-0000-0100-00000A000000}"/>
  <tableColumns count="5">
    <tableColumn id="5" xr3:uid="{00000000-0010-0000-0800-000005000000}" name="KN kods" dataDxfId="10">
      <calculatedColumnFormula>VLOOKUP(Klasifikatori!$AX5,Klasifikatori!$B$5:$C$42,2,FALSE)</calculatedColumnFormula>
    </tableColumn>
    <tableColumn id="1" xr3:uid="{00000000-0010-0000-0800-000001000000}" name="Vielas nos. atbilstoši veidlapā lietotajam klasifikatoram"/>
    <tableColumn id="2" xr3:uid="{00000000-0010-0000-0800-000002000000}" name="Precīzs nos. pārrēķina tabulā"/>
    <tableColumn id="3" xr3:uid="{00000000-0010-0000-0800-000003000000}" name="Koeficients/blīvums"/>
    <tableColumn id="4" xr3:uid="{00000000-0010-0000-0800-000004000000}" name="Jāpārrēķ uz šo mērv.">
      <calculatedColumnFormula>VLOOKUP(AW5,$C$5:$E$42,3,FALSE)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relakem@tl.lv" TargetMode="External"/><Relationship Id="rId18" Type="http://schemas.openxmlformats.org/officeDocument/2006/relationships/hyperlink" Target="mailto:ycgrupp@gmail.com" TargetMode="External"/><Relationship Id="rId26" Type="http://schemas.openxmlformats.org/officeDocument/2006/relationships/table" Target="../tables/table5.xml"/><Relationship Id="rId39" Type="http://schemas.openxmlformats.org/officeDocument/2006/relationships/table" Target="../tables/table18.xml"/><Relationship Id="rId21" Type="http://schemas.openxmlformats.org/officeDocument/2006/relationships/printerSettings" Target="../printerSettings/printerSettings4.bin"/><Relationship Id="rId34" Type="http://schemas.openxmlformats.org/officeDocument/2006/relationships/table" Target="../tables/table13.xml"/><Relationship Id="rId42" Type="http://schemas.openxmlformats.org/officeDocument/2006/relationships/table" Target="../tables/table21.xml"/><Relationship Id="rId47" Type="http://schemas.openxmlformats.org/officeDocument/2006/relationships/table" Target="../tables/table26.xml"/><Relationship Id="rId50" Type="http://schemas.openxmlformats.org/officeDocument/2006/relationships/table" Target="../tables/table29.xml"/><Relationship Id="rId55" Type="http://schemas.openxmlformats.org/officeDocument/2006/relationships/table" Target="../tables/table34.xml"/><Relationship Id="rId63" Type="http://schemas.openxmlformats.org/officeDocument/2006/relationships/table" Target="../tables/table42.xml"/><Relationship Id="rId7" Type="http://schemas.openxmlformats.org/officeDocument/2006/relationships/hyperlink" Target="mailto:vladimirs.visnakovs@valmiera-glass.com" TargetMode="External"/><Relationship Id="rId2" Type="http://schemas.openxmlformats.org/officeDocument/2006/relationships/hyperlink" Target="mailto:rff@rff.lv" TargetMode="External"/><Relationship Id="rId16" Type="http://schemas.openxmlformats.org/officeDocument/2006/relationships/hyperlink" Target="mailto:a.kurkotovs@lielzeltini.lv" TargetMode="External"/><Relationship Id="rId29" Type="http://schemas.openxmlformats.org/officeDocument/2006/relationships/table" Target="../tables/table8.xml"/><Relationship Id="rId11" Type="http://schemas.openxmlformats.org/officeDocument/2006/relationships/hyperlink" Target="mailto:info@sedumi.lv" TargetMode="External"/><Relationship Id="rId24" Type="http://schemas.openxmlformats.org/officeDocument/2006/relationships/table" Target="../tables/table3.xml"/><Relationship Id="rId32" Type="http://schemas.openxmlformats.org/officeDocument/2006/relationships/table" Target="../tables/table11.xml"/><Relationship Id="rId37" Type="http://schemas.openxmlformats.org/officeDocument/2006/relationships/table" Target="../tables/table16.xml"/><Relationship Id="rId40" Type="http://schemas.openxmlformats.org/officeDocument/2006/relationships/table" Target="../tables/table19.xml"/><Relationship Id="rId45" Type="http://schemas.openxmlformats.org/officeDocument/2006/relationships/table" Target="../tables/table24.xml"/><Relationship Id="rId53" Type="http://schemas.openxmlformats.org/officeDocument/2006/relationships/table" Target="../tables/table32.xml"/><Relationship Id="rId58" Type="http://schemas.openxmlformats.org/officeDocument/2006/relationships/table" Target="../tables/table37.xml"/><Relationship Id="rId5" Type="http://schemas.openxmlformats.org/officeDocument/2006/relationships/hyperlink" Target="mailto:rff@rff.lv" TargetMode="External"/><Relationship Id="rId61" Type="http://schemas.openxmlformats.org/officeDocument/2006/relationships/table" Target="../tables/table40.xml"/><Relationship Id="rId19" Type="http://schemas.openxmlformats.org/officeDocument/2006/relationships/hyperlink" Target="mailto:science@limac.lv" TargetMode="External"/><Relationship Id="rId14" Type="http://schemas.openxmlformats.org/officeDocument/2006/relationships/hyperlink" Target="mailto:info@northernsynthesis.eu" TargetMode="External"/><Relationship Id="rId22" Type="http://schemas.openxmlformats.org/officeDocument/2006/relationships/drawing" Target="../drawings/drawing1.xml"/><Relationship Id="rId27" Type="http://schemas.openxmlformats.org/officeDocument/2006/relationships/table" Target="../tables/table6.xml"/><Relationship Id="rId30" Type="http://schemas.openxmlformats.org/officeDocument/2006/relationships/table" Target="../tables/table9.xml"/><Relationship Id="rId35" Type="http://schemas.openxmlformats.org/officeDocument/2006/relationships/table" Target="../tables/table14.xml"/><Relationship Id="rId43" Type="http://schemas.openxmlformats.org/officeDocument/2006/relationships/table" Target="../tables/table22.xml"/><Relationship Id="rId48" Type="http://schemas.openxmlformats.org/officeDocument/2006/relationships/table" Target="../tables/table27.xml"/><Relationship Id="rId56" Type="http://schemas.openxmlformats.org/officeDocument/2006/relationships/table" Target="../tables/table35.xml"/><Relationship Id="rId64" Type="http://schemas.openxmlformats.org/officeDocument/2006/relationships/comments" Target="../comments4.xml"/><Relationship Id="rId8" Type="http://schemas.openxmlformats.org/officeDocument/2006/relationships/hyperlink" Target="mailto:udensboss@inbox.lv" TargetMode="External"/><Relationship Id="rId51" Type="http://schemas.openxmlformats.org/officeDocument/2006/relationships/table" Target="../tables/table30.xml"/><Relationship Id="rId3" Type="http://schemas.openxmlformats.org/officeDocument/2006/relationships/hyperlink" Target="mailto:info@bapeks.com" TargetMode="External"/><Relationship Id="rId12" Type="http://schemas.openxmlformats.org/officeDocument/2006/relationships/hyperlink" Target="mailto:pireka@pireka.lv" TargetMode="External"/><Relationship Id="rId17" Type="http://schemas.openxmlformats.org/officeDocument/2006/relationships/hyperlink" Target="mailto:office@ovi.lv" TargetMode="External"/><Relationship Id="rId25" Type="http://schemas.openxmlformats.org/officeDocument/2006/relationships/table" Target="../tables/table4.xml"/><Relationship Id="rId33" Type="http://schemas.openxmlformats.org/officeDocument/2006/relationships/table" Target="../tables/table12.xml"/><Relationship Id="rId38" Type="http://schemas.openxmlformats.org/officeDocument/2006/relationships/table" Target="../tables/table17.xml"/><Relationship Id="rId46" Type="http://schemas.openxmlformats.org/officeDocument/2006/relationships/table" Target="../tables/table25.xml"/><Relationship Id="rId59" Type="http://schemas.openxmlformats.org/officeDocument/2006/relationships/table" Target="../tables/table38.xml"/><Relationship Id="rId20" Type="http://schemas.openxmlformats.org/officeDocument/2006/relationships/hyperlink" Target="mailto:info@biotecha.lv" TargetMode="External"/><Relationship Id="rId41" Type="http://schemas.openxmlformats.org/officeDocument/2006/relationships/table" Target="../tables/table20.xml"/><Relationship Id="rId54" Type="http://schemas.openxmlformats.org/officeDocument/2006/relationships/table" Target="../tables/table33.xml"/><Relationship Id="rId62" Type="http://schemas.openxmlformats.org/officeDocument/2006/relationships/table" Target="../tables/table41.xml"/><Relationship Id="rId1" Type="http://schemas.openxmlformats.org/officeDocument/2006/relationships/hyperlink" Target="mailto:lar-l@apollo.lv" TargetMode="External"/><Relationship Id="rId6" Type="http://schemas.openxmlformats.org/officeDocument/2006/relationships/hyperlink" Target="mailto:uldis.jelsmanis@lindstromgroup.com" TargetMode="External"/><Relationship Id="rId15" Type="http://schemas.openxmlformats.org/officeDocument/2006/relationships/hyperlink" Target="mailto:rkchem07@gmail.com" TargetMode="External"/><Relationship Id="rId23" Type="http://schemas.openxmlformats.org/officeDocument/2006/relationships/vmlDrawing" Target="../drawings/vmlDrawing4.vml"/><Relationship Id="rId28" Type="http://schemas.openxmlformats.org/officeDocument/2006/relationships/table" Target="../tables/table7.xml"/><Relationship Id="rId36" Type="http://schemas.openxmlformats.org/officeDocument/2006/relationships/table" Target="../tables/table15.xml"/><Relationship Id="rId49" Type="http://schemas.openxmlformats.org/officeDocument/2006/relationships/table" Target="../tables/table28.xml"/><Relationship Id="rId57" Type="http://schemas.openxmlformats.org/officeDocument/2006/relationships/table" Target="../tables/table36.xml"/><Relationship Id="rId10" Type="http://schemas.openxmlformats.org/officeDocument/2006/relationships/hyperlink" Target="mailto:info@hidrostandarts.lv" TargetMode="External"/><Relationship Id="rId31" Type="http://schemas.openxmlformats.org/officeDocument/2006/relationships/table" Target="../tables/table10.xml"/><Relationship Id="rId44" Type="http://schemas.openxmlformats.org/officeDocument/2006/relationships/table" Target="../tables/table23.xml"/><Relationship Id="rId52" Type="http://schemas.openxmlformats.org/officeDocument/2006/relationships/table" Target="../tables/table31.xml"/><Relationship Id="rId60" Type="http://schemas.openxmlformats.org/officeDocument/2006/relationships/table" Target="../tables/table39.xml"/><Relationship Id="rId4" Type="http://schemas.openxmlformats.org/officeDocument/2006/relationships/hyperlink" Target="mailto:info@ksan.lv" TargetMode="External"/><Relationship Id="rId9" Type="http://schemas.openxmlformats.org/officeDocument/2006/relationships/hyperlink" Target="mailto:info@akvacentrs.l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92D050"/>
  </sheetPr>
  <dimension ref="A1:H69"/>
  <sheetViews>
    <sheetView showGridLines="0" zoomScale="85" zoomScaleNormal="85" zoomScalePageLayoutView="40" workbookViewId="0">
      <selection activeCell="G9" sqref="G9"/>
    </sheetView>
  </sheetViews>
  <sheetFormatPr defaultColWidth="0" defaultRowHeight="15" zeroHeight="1" x14ac:dyDescent="0.25"/>
  <cols>
    <col min="1" max="1" width="1.7109375" style="2" customWidth="1"/>
    <col min="2" max="3" width="10" style="25" customWidth="1"/>
    <col min="4" max="4" width="9.140625" style="25" customWidth="1"/>
    <col min="5" max="5" width="13.5703125" style="25" customWidth="1"/>
    <col min="6" max="6" width="9.140625" style="25" customWidth="1"/>
    <col min="7" max="7" width="76.42578125" style="25" customWidth="1"/>
    <col min="8" max="8" width="3.28515625" style="25" customWidth="1"/>
    <col min="9" max="16384" width="9.140625" style="25" hidden="1"/>
  </cols>
  <sheetData>
    <row r="1" spans="2:8" s="2" customFormat="1" ht="6.75" customHeight="1" x14ac:dyDescent="0.25"/>
    <row r="2" spans="2:8" ht="34.5" customHeight="1" x14ac:dyDescent="0.25">
      <c r="B2" s="107" t="s">
        <v>531</v>
      </c>
      <c r="C2" s="107"/>
      <c r="D2" s="107"/>
      <c r="E2" s="107"/>
      <c r="F2" s="107"/>
      <c r="G2" s="107"/>
      <c r="H2" s="96"/>
    </row>
    <row r="3" spans="2:8" ht="18.75" customHeight="1" x14ac:dyDescent="0.3">
      <c r="B3" s="27"/>
      <c r="C3" s="34" t="s">
        <v>723</v>
      </c>
      <c r="D3" s="37"/>
      <c r="E3" s="35" t="s">
        <v>821</v>
      </c>
      <c r="F3" s="37"/>
      <c r="G3" s="91" t="s">
        <v>822</v>
      </c>
      <c r="H3" s="26"/>
    </row>
    <row r="4" spans="2:8" ht="16.5" thickBot="1" x14ac:dyDescent="0.3">
      <c r="B4" s="36"/>
      <c r="C4" s="36"/>
      <c r="D4" s="36"/>
      <c r="E4" s="36"/>
      <c r="F4" s="36"/>
      <c r="G4" s="36"/>
      <c r="H4" s="97" t="s">
        <v>951</v>
      </c>
    </row>
    <row r="5" spans="2:8" ht="19.5" thickTop="1" x14ac:dyDescent="0.3">
      <c r="B5" s="50"/>
      <c r="C5" s="50"/>
      <c r="D5" s="50"/>
      <c r="E5" s="50"/>
      <c r="F5" s="50"/>
      <c r="G5" s="30"/>
      <c r="H5" s="29"/>
    </row>
    <row r="6" spans="2:8" ht="18.75" x14ac:dyDescent="0.3">
      <c r="B6" s="50"/>
      <c r="C6" s="50"/>
      <c r="D6" s="51"/>
      <c r="E6" s="52"/>
      <c r="F6" s="53" t="s">
        <v>725</v>
      </c>
      <c r="G6" s="61"/>
      <c r="H6" s="29"/>
    </row>
    <row r="7" spans="2:8" ht="18.75" x14ac:dyDescent="0.3">
      <c r="B7" s="50"/>
      <c r="C7" s="50"/>
      <c r="D7" s="51"/>
      <c r="E7" s="52"/>
      <c r="F7" s="52"/>
      <c r="G7" s="30"/>
      <c r="H7" s="29"/>
    </row>
    <row r="8" spans="2:8" ht="18.75" x14ac:dyDescent="0.3">
      <c r="B8" s="50"/>
      <c r="C8" s="50"/>
      <c r="D8" s="51"/>
      <c r="E8" s="52" t="s">
        <v>109</v>
      </c>
      <c r="F8" s="52"/>
      <c r="G8" s="28"/>
      <c r="H8" s="29"/>
    </row>
    <row r="9" spans="2:8" ht="18.75" x14ac:dyDescent="0.3">
      <c r="B9" s="50"/>
      <c r="C9" s="50"/>
      <c r="D9" s="51"/>
      <c r="E9" s="52"/>
      <c r="F9" s="52" t="s">
        <v>532</v>
      </c>
      <c r="G9" s="61" t="str">
        <f>IFERROR(VLOOKUP(G6,LIcences,6,FALSE),"")</f>
        <v/>
      </c>
      <c r="H9" s="29"/>
    </row>
    <row r="10" spans="2:8" ht="18.75" x14ac:dyDescent="0.3">
      <c r="B10" s="50"/>
      <c r="C10" s="50"/>
      <c r="D10" s="51"/>
      <c r="E10" s="52"/>
      <c r="F10" s="52" t="s">
        <v>533</v>
      </c>
      <c r="G10" s="61" t="str">
        <f>IFERROR(VLOOKUP(G6,LIcences,7,FALSE),"")</f>
        <v/>
      </c>
      <c r="H10" s="29"/>
    </row>
    <row r="11" spans="2:8" ht="18.75" x14ac:dyDescent="0.3">
      <c r="B11" s="50"/>
      <c r="C11" s="50"/>
      <c r="D11" s="51"/>
      <c r="E11" s="52"/>
      <c r="F11" s="52" t="s">
        <v>534</v>
      </c>
      <c r="G11" s="61" t="str">
        <f>IFERROR(VLOOKUP(G6,LIcences,9,FALSE),"")</f>
        <v/>
      </c>
      <c r="H11" s="29"/>
    </row>
    <row r="12" spans="2:8" ht="18.75" x14ac:dyDescent="0.3">
      <c r="B12" s="50"/>
      <c r="C12" s="50"/>
      <c r="D12" s="51"/>
      <c r="E12" s="52"/>
      <c r="F12" s="52"/>
      <c r="G12" s="28"/>
      <c r="H12" s="29"/>
    </row>
    <row r="13" spans="2:8" ht="18.75" x14ac:dyDescent="0.3">
      <c r="B13" s="50"/>
      <c r="C13" s="50"/>
      <c r="D13" s="51"/>
      <c r="E13" s="52" t="s">
        <v>110</v>
      </c>
      <c r="F13" s="52"/>
      <c r="G13" s="30"/>
      <c r="H13" s="29"/>
    </row>
    <row r="14" spans="2:8" ht="18.75" x14ac:dyDescent="0.3">
      <c r="B14" s="50"/>
      <c r="C14" s="50"/>
      <c r="D14" s="51"/>
      <c r="E14" s="52"/>
      <c r="F14" s="52" t="s">
        <v>535</v>
      </c>
      <c r="G14" s="61" t="str">
        <f>IFERROR(VLOOKUP(G6,LIcences,12,FALSE),"")</f>
        <v/>
      </c>
      <c r="H14" s="29"/>
    </row>
    <row r="15" spans="2:8" ht="18.75" x14ac:dyDescent="0.3">
      <c r="B15" s="50"/>
      <c r="C15" s="50"/>
      <c r="D15" s="51"/>
      <c r="E15" s="52"/>
      <c r="F15" s="52" t="s">
        <v>536</v>
      </c>
      <c r="G15" s="61" t="str">
        <f>IFERROR(VLOOKUP(G6,LIcences,10,FALSE),"")</f>
        <v/>
      </c>
      <c r="H15" s="29"/>
    </row>
    <row r="16" spans="2:8" ht="18.75" x14ac:dyDescent="0.3">
      <c r="B16" s="50"/>
      <c r="C16" s="50"/>
      <c r="D16" s="51"/>
      <c r="E16" s="52"/>
      <c r="F16" s="52" t="s">
        <v>537</v>
      </c>
      <c r="G16" s="61" t="str">
        <f>IFERROR(VLOOKUP(G6,LIcences,11,FALSE),"")</f>
        <v/>
      </c>
      <c r="H16" s="29"/>
    </row>
    <row r="17" spans="2:8" ht="19.5" thickBot="1" x14ac:dyDescent="0.35">
      <c r="B17" s="54"/>
      <c r="C17" s="54"/>
      <c r="D17" s="55"/>
      <c r="E17" s="56"/>
      <c r="F17" s="56"/>
      <c r="G17" s="39"/>
      <c r="H17" s="40"/>
    </row>
    <row r="18" spans="2:8" ht="18.75" x14ac:dyDescent="0.3">
      <c r="B18" s="57"/>
      <c r="C18" s="57"/>
      <c r="D18" s="58"/>
      <c r="E18" s="52"/>
      <c r="F18" s="52"/>
      <c r="G18" s="28"/>
      <c r="H18" s="31"/>
    </row>
    <row r="19" spans="2:8" ht="18.75" customHeight="1" x14ac:dyDescent="0.3">
      <c r="B19" s="106" t="s">
        <v>827</v>
      </c>
      <c r="C19" s="106"/>
      <c r="D19" s="106"/>
      <c r="E19" s="106"/>
      <c r="F19" s="106"/>
      <c r="G19" s="32"/>
      <c r="H19" s="31"/>
    </row>
    <row r="20" spans="2:8" ht="18.75" x14ac:dyDescent="0.3">
      <c r="B20" s="106"/>
      <c r="C20" s="106"/>
      <c r="D20" s="106"/>
      <c r="E20" s="106"/>
      <c r="F20" s="106"/>
      <c r="G20" s="61"/>
      <c r="H20" s="31"/>
    </row>
    <row r="21" spans="2:8" ht="18.75" x14ac:dyDescent="0.3">
      <c r="B21" s="57"/>
      <c r="C21" s="57"/>
      <c r="D21" s="58"/>
      <c r="E21" s="59"/>
      <c r="F21" s="59"/>
      <c r="G21" s="32"/>
      <c r="H21" s="31"/>
    </row>
    <row r="22" spans="2:8" ht="18.75" x14ac:dyDescent="0.3">
      <c r="B22" s="57"/>
      <c r="C22" s="57"/>
      <c r="D22" s="58"/>
      <c r="E22" s="52" t="s">
        <v>109</v>
      </c>
      <c r="F22" s="52"/>
      <c r="G22" s="28"/>
      <c r="H22" s="31"/>
    </row>
    <row r="23" spans="2:8" ht="18.75" x14ac:dyDescent="0.3">
      <c r="B23" s="57"/>
      <c r="C23" s="57"/>
      <c r="D23" s="58"/>
      <c r="E23" s="52"/>
      <c r="F23" s="52" t="s">
        <v>532</v>
      </c>
      <c r="G23" s="61" t="str">
        <f>IFERROR(VLOOKUP(G20,Kartes,6,FALSE),"")</f>
        <v/>
      </c>
      <c r="H23" s="31"/>
    </row>
    <row r="24" spans="2:8" ht="18.75" x14ac:dyDescent="0.3">
      <c r="B24" s="57"/>
      <c r="C24" s="57"/>
      <c r="D24" s="58"/>
      <c r="E24" s="52"/>
      <c r="F24" s="52" t="s">
        <v>533</v>
      </c>
      <c r="G24" s="62" t="str">
        <f>IFERROR(VLOOKUP(G20,Kartes,7,FALSE),"")</f>
        <v/>
      </c>
      <c r="H24" s="31"/>
    </row>
    <row r="25" spans="2:8" ht="18.75" x14ac:dyDescent="0.3">
      <c r="B25" s="57"/>
      <c r="C25" s="57"/>
      <c r="D25" s="58"/>
      <c r="E25" s="52"/>
      <c r="F25" s="52" t="s">
        <v>534</v>
      </c>
      <c r="G25" s="62" t="str">
        <f>IFERROR(VLOOKUP(G20,Kartes,9,FALSE),"")</f>
        <v/>
      </c>
      <c r="H25" s="31"/>
    </row>
    <row r="26" spans="2:8" ht="18.75" x14ac:dyDescent="0.3">
      <c r="B26" s="57"/>
      <c r="C26" s="57"/>
      <c r="D26" s="58"/>
      <c r="E26" s="52"/>
      <c r="F26" s="52"/>
      <c r="G26" s="28"/>
      <c r="H26" s="31"/>
    </row>
    <row r="27" spans="2:8" ht="18.75" x14ac:dyDescent="0.3">
      <c r="B27" s="57"/>
      <c r="C27" s="57"/>
      <c r="D27" s="58"/>
      <c r="E27" s="52" t="s">
        <v>110</v>
      </c>
      <c r="F27" s="52"/>
      <c r="G27" s="30"/>
      <c r="H27" s="31"/>
    </row>
    <row r="28" spans="2:8" ht="18.75" x14ac:dyDescent="0.3">
      <c r="B28" s="57"/>
      <c r="C28" s="57"/>
      <c r="D28" s="58"/>
      <c r="E28" s="52"/>
      <c r="F28" s="52" t="s">
        <v>535</v>
      </c>
      <c r="G28" s="61" t="str">
        <f>IFERROR(VLOOKUP(G20,Kartes,12,FALSE),"")</f>
        <v/>
      </c>
      <c r="H28" s="31"/>
    </row>
    <row r="29" spans="2:8" ht="18.75" x14ac:dyDescent="0.3">
      <c r="B29" s="57"/>
      <c r="C29" s="57"/>
      <c r="D29" s="58"/>
      <c r="E29" s="52"/>
      <c r="F29" s="52" t="s">
        <v>536</v>
      </c>
      <c r="G29" s="62" t="str">
        <f>IFERROR(VLOOKUP(G20,Kartes,10,FALSE),"")</f>
        <v/>
      </c>
      <c r="H29" s="31"/>
    </row>
    <row r="30" spans="2:8" ht="18.75" x14ac:dyDescent="0.3">
      <c r="B30" s="57"/>
      <c r="C30" s="57"/>
      <c r="D30" s="58"/>
      <c r="E30" s="52"/>
      <c r="F30" s="52" t="s">
        <v>537</v>
      </c>
      <c r="G30" s="62" t="str">
        <f>IFERROR(VLOOKUP(G20,Kartes,11,FALSE),"")</f>
        <v/>
      </c>
      <c r="H30" s="31"/>
    </row>
    <row r="31" spans="2:8" ht="19.5" thickBot="1" x14ac:dyDescent="0.35">
      <c r="B31" s="54"/>
      <c r="C31" s="54"/>
      <c r="D31" s="55"/>
      <c r="E31" s="56"/>
      <c r="F31" s="56"/>
      <c r="G31" s="39"/>
      <c r="H31" s="40"/>
    </row>
    <row r="32" spans="2:8" ht="18.75" x14ac:dyDescent="0.3">
      <c r="B32" s="50"/>
      <c r="C32" s="50"/>
      <c r="D32" s="51"/>
      <c r="E32" s="52"/>
      <c r="F32" s="52"/>
      <c r="G32" s="30"/>
      <c r="H32" s="29"/>
    </row>
    <row r="33" spans="2:8" ht="18.75" x14ac:dyDescent="0.3">
      <c r="B33" s="50"/>
      <c r="C33" s="50"/>
      <c r="D33" s="50"/>
      <c r="E33" s="50"/>
      <c r="F33" s="50"/>
      <c r="G33" s="30"/>
      <c r="H33" s="29"/>
    </row>
    <row r="34" spans="2:8" ht="18.75" x14ac:dyDescent="0.3">
      <c r="B34" s="50"/>
      <c r="C34" s="50"/>
      <c r="D34" s="51"/>
      <c r="E34" s="52"/>
      <c r="F34" s="53" t="s">
        <v>863</v>
      </c>
      <c r="G34" s="30"/>
      <c r="H34" s="29"/>
    </row>
    <row r="35" spans="2:8" ht="18.75" x14ac:dyDescent="0.3">
      <c r="B35" s="50"/>
      <c r="C35" s="50"/>
      <c r="D35" s="51"/>
      <c r="E35" s="52"/>
      <c r="F35" s="52"/>
      <c r="G35" s="30"/>
      <c r="H35" s="29"/>
    </row>
    <row r="36" spans="2:8" ht="18.75" x14ac:dyDescent="0.3">
      <c r="B36" s="50"/>
      <c r="C36" s="50"/>
      <c r="D36" s="51"/>
      <c r="E36" s="52"/>
      <c r="F36" s="52" t="s">
        <v>532</v>
      </c>
      <c r="G36" s="61"/>
      <c r="H36" s="29"/>
    </row>
    <row r="37" spans="2:8" ht="18.75" x14ac:dyDescent="0.3">
      <c r="B37" s="50"/>
      <c r="C37" s="50"/>
      <c r="D37" s="51"/>
      <c r="E37" s="52"/>
      <c r="F37" s="52" t="s">
        <v>533</v>
      </c>
      <c r="G37" s="61"/>
      <c r="H37" s="29"/>
    </row>
    <row r="38" spans="2:8" ht="18.75" x14ac:dyDescent="0.3">
      <c r="B38" s="50"/>
      <c r="C38" s="50"/>
      <c r="D38" s="51"/>
      <c r="E38" s="52"/>
      <c r="F38" s="52" t="s">
        <v>534</v>
      </c>
      <c r="G38" s="61"/>
      <c r="H38" s="29"/>
    </row>
    <row r="39" spans="2:8" ht="18.75" x14ac:dyDescent="0.3">
      <c r="B39" s="50"/>
      <c r="C39" s="50"/>
      <c r="D39" s="51"/>
      <c r="E39" s="52"/>
      <c r="F39" s="52"/>
      <c r="G39" s="28"/>
      <c r="H39" s="29"/>
    </row>
    <row r="40" spans="2:8" ht="18.75" x14ac:dyDescent="0.3">
      <c r="B40" s="50"/>
      <c r="C40" s="50"/>
      <c r="D40" s="51"/>
      <c r="E40" s="52" t="s">
        <v>110</v>
      </c>
      <c r="F40" s="52"/>
      <c r="G40" s="30"/>
      <c r="H40" s="29"/>
    </row>
    <row r="41" spans="2:8" ht="18.75" x14ac:dyDescent="0.3">
      <c r="B41" s="50"/>
      <c r="C41" s="50"/>
      <c r="D41" s="51"/>
      <c r="E41" s="52"/>
      <c r="F41" s="52" t="s">
        <v>535</v>
      </c>
      <c r="G41" s="61"/>
      <c r="H41" s="29"/>
    </row>
    <row r="42" spans="2:8" ht="18.75" x14ac:dyDescent="0.3">
      <c r="B42" s="50"/>
      <c r="C42" s="50"/>
      <c r="D42" s="51"/>
      <c r="E42" s="52"/>
      <c r="F42" s="52" t="s">
        <v>536</v>
      </c>
      <c r="G42" s="61"/>
      <c r="H42" s="29"/>
    </row>
    <row r="43" spans="2:8" ht="18.75" x14ac:dyDescent="0.3">
      <c r="B43" s="50"/>
      <c r="C43" s="50"/>
      <c r="D43" s="51"/>
      <c r="E43" s="52"/>
      <c r="F43" s="52" t="s">
        <v>537</v>
      </c>
      <c r="G43" s="61"/>
      <c r="H43" s="29"/>
    </row>
    <row r="44" spans="2:8" ht="19.5" thickBot="1" x14ac:dyDescent="0.35">
      <c r="B44" s="54"/>
      <c r="C44" s="54"/>
      <c r="D44" s="55"/>
      <c r="E44" s="56"/>
      <c r="F44" s="56"/>
      <c r="G44" s="39"/>
      <c r="H44" s="40"/>
    </row>
    <row r="45" spans="2:8" ht="18.75" x14ac:dyDescent="0.3">
      <c r="B45" s="50"/>
      <c r="C45" s="50"/>
      <c r="D45" s="50"/>
      <c r="E45" s="60"/>
      <c r="F45" s="60"/>
      <c r="G45" s="30"/>
      <c r="H45" s="29"/>
    </row>
    <row r="46" spans="2:8" ht="18.75" x14ac:dyDescent="0.3">
      <c r="B46" s="33"/>
      <c r="C46" s="33"/>
      <c r="D46" s="33"/>
      <c r="E46" s="33"/>
      <c r="F46" s="32"/>
      <c r="G46" s="32"/>
      <c r="H46" s="31"/>
    </row>
    <row r="47" spans="2:8" ht="18.75" x14ac:dyDescent="0.3">
      <c r="B47" s="32"/>
      <c r="C47" s="32"/>
      <c r="D47" s="59" t="s">
        <v>724</v>
      </c>
      <c r="E47" s="38"/>
      <c r="F47" s="31"/>
      <c r="G47" s="31"/>
      <c r="H47" s="31"/>
    </row>
    <row r="48" spans="2:8" ht="18.75" x14ac:dyDescent="0.3">
      <c r="B48" s="32"/>
      <c r="C48" s="32"/>
      <c r="D48" s="32"/>
      <c r="E48" s="32"/>
      <c r="F48" s="32"/>
      <c r="G48" s="32"/>
      <c r="H48" s="31"/>
    </row>
    <row r="49" spans="2:8" x14ac:dyDescent="0.25">
      <c r="B49" s="33"/>
      <c r="C49" s="33"/>
      <c r="D49" s="33"/>
      <c r="E49" s="33"/>
      <c r="F49" s="33"/>
      <c r="G49" s="33"/>
      <c r="H49" s="33"/>
    </row>
    <row r="50" spans="2:8" ht="15" customHeight="1" x14ac:dyDescent="0.25">
      <c r="B50" s="105" t="s">
        <v>948</v>
      </c>
      <c r="C50" s="105"/>
      <c r="D50" s="105"/>
      <c r="E50" s="105"/>
      <c r="F50" s="105"/>
      <c r="G50" s="105"/>
      <c r="H50" s="105"/>
    </row>
    <row r="51" spans="2:8" x14ac:dyDescent="0.25">
      <c r="B51" s="105"/>
      <c r="C51" s="105"/>
      <c r="D51" s="105"/>
      <c r="E51" s="105"/>
      <c r="F51" s="105"/>
      <c r="G51" s="105"/>
      <c r="H51" s="105"/>
    </row>
    <row r="52" spans="2:8" x14ac:dyDescent="0.25">
      <c r="B52" s="105"/>
      <c r="C52" s="105"/>
      <c r="D52" s="105"/>
      <c r="E52" s="105"/>
      <c r="F52" s="105"/>
      <c r="G52" s="105"/>
      <c r="H52" s="105"/>
    </row>
    <row r="53" spans="2:8" x14ac:dyDescent="0.25">
      <c r="B53" s="105"/>
      <c r="C53" s="105"/>
      <c r="D53" s="105"/>
      <c r="E53" s="105"/>
      <c r="F53" s="105"/>
      <c r="G53" s="105"/>
      <c r="H53" s="105"/>
    </row>
    <row r="54" spans="2:8" x14ac:dyDescent="0.25">
      <c r="B54" s="105"/>
      <c r="C54" s="105"/>
      <c r="D54" s="105"/>
      <c r="E54" s="105"/>
      <c r="F54" s="105"/>
      <c r="G54" s="105"/>
      <c r="H54" s="105"/>
    </row>
    <row r="55" spans="2:8" x14ac:dyDescent="0.25">
      <c r="B55" s="105"/>
      <c r="C55" s="105"/>
      <c r="D55" s="105"/>
      <c r="E55" s="105"/>
      <c r="F55" s="105"/>
      <c r="G55" s="105"/>
      <c r="H55" s="105"/>
    </row>
    <row r="56" spans="2:8" ht="14.25" customHeight="1" x14ac:dyDescent="0.25">
      <c r="B56" s="105"/>
      <c r="C56" s="105"/>
      <c r="D56" s="105"/>
      <c r="E56" s="105"/>
      <c r="F56" s="105"/>
      <c r="G56" s="105"/>
      <c r="H56" s="105"/>
    </row>
    <row r="57" spans="2:8" ht="25.5" customHeight="1" x14ac:dyDescent="0.25">
      <c r="B57" s="105"/>
      <c r="C57" s="105"/>
      <c r="D57" s="105"/>
      <c r="E57" s="105"/>
      <c r="F57" s="105"/>
      <c r="G57" s="105"/>
      <c r="H57" s="105"/>
    </row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sheetProtection algorithmName="SHA-512" hashValue="Q3bQSPfLzQJQRNTsOujhYPJJYfge60bZ+0I9e3db2bHzACpY1h9VAuBbUAjD0716W37SS79kjHLqWw70qaU2cQ==" saltValue="EOVvjk70RvVAFUtpxNuPow==" spinCount="100000" sheet="1" selectLockedCells="1"/>
  <mergeCells count="3">
    <mergeCell ref="B50:H57"/>
    <mergeCell ref="B19:F20"/>
    <mergeCell ref="B2:G2"/>
  </mergeCells>
  <conditionalFormatting sqref="G9:G11 G14:G16 G23:G25 G28:G30">
    <cfRule type="cellIs" dxfId="89" priority="2" operator="equal">
      <formula>0</formula>
    </cfRule>
  </conditionalFormatting>
  <dataValidations count="6">
    <dataValidation type="list" showInputMessage="1" showErrorMessage="1" error="Gads ir jāizvēlas no iznirstošās izvēlnes vai jāievada precīzi tāds kāds ir pieejams iznirstošajā izvēlnē. Gads nevar būt mazāks par 2017. gadu" prompt="Izvēlieties gadu no nolaižamā saraksta izvēlnes." sqref="D3" xr:uid="{00000000-0002-0000-0000-000000000000}">
      <formula1>Gadi</formula1>
    </dataValidation>
    <dataValidation type="list" allowBlank="1" showInputMessage="1" showErrorMessage="1" error="Kartes numurs ir jāizvēlas no iznirstošās izvēlnes vai jāievada precīzi tāds pats kā norādīts izvnirstošajā izvēlnē." prompt="Izvēlieties savu Kartes numuru no nolaižamā saraksta izvēlnes." sqref="G20" xr:uid="{00000000-0002-0000-0000-000001000000}">
      <formula1>Kartes_num</formula1>
    </dataValidation>
    <dataValidation type="date" operator="greaterThanOrEqual" allowBlank="1" showInputMessage="1" showErrorMessage="1" error="Norādot datumu ievērojiet jūsu sistēmas datuma formātu. Nospiežot taustiņus [Ctrl] un [;] datums automātiski tiks ievadīts pareizā formātā." prompt="Nospiediet vienlaikus taustiņus: [Ctrl] un [;], lai ievadītu šodienas datumu." sqref="E47 F18" xr:uid="{00000000-0002-0000-0000-000002000000}">
      <formula1>42736</formula1>
    </dataValidation>
    <dataValidation type="list" allowBlank="1" showInputMessage="1" showErrorMessage="1" error="Licences numurs ir jāizvēlas no iznirstošās izvēlnes vai jāievada precīzi tāds pats kā norādīts izvnirstošajā izvēlnē." prompt="Izvēlieties savu Licences numuru no nolaižamā saraksta izvēlnes." sqref="G6" xr:uid="{00000000-0002-0000-0000-000003000000}">
      <formula1>Lic_num</formula1>
    </dataValidation>
    <dataValidation type="list" allowBlank="1" showInputMessage="1" showErrorMessage="1" prompt="Izvēlieties ceturksni no nolaižamā saraksta izvēlnes." sqref="F3" xr:uid="{00000000-0002-0000-0000-000004000000}">
      <formula1>Ceturksni</formula1>
    </dataValidation>
    <dataValidation allowBlank="1" showInputMessage="1" showErrorMessage="1" prompt="Persona, kura piedalās neklasificēto vielu apritē, kas nav Aģentūrā reģistrēts prekursoru operators." sqref="F34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5" tint="0.59999389629810485"/>
  </sheetPr>
  <dimension ref="A1:Y74"/>
  <sheetViews>
    <sheetView showGridLines="0" zoomScale="70" zoomScaleNormal="70" zoomScaleSheet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bestFit="1" customWidth="1"/>
    <col min="2" max="2" width="33.7109375" style="67" customWidth="1"/>
    <col min="3" max="3" width="18.7109375" customWidth="1"/>
    <col min="4" max="4" width="25.7109375" customWidth="1"/>
    <col min="5" max="5" width="15" style="72" customWidth="1"/>
    <col min="6" max="6" width="20.85546875" style="72" bestFit="1" customWidth="1"/>
    <col min="7" max="7" width="20.140625" style="72" customWidth="1"/>
    <col min="8" max="8" width="16.85546875" style="72" bestFit="1" customWidth="1"/>
    <col min="9" max="9" width="30.140625" style="72" bestFit="1" customWidth="1"/>
    <col min="10" max="10" width="20.7109375" style="72" customWidth="1"/>
    <col min="11" max="11" width="18.28515625" style="72" customWidth="1"/>
    <col min="12" max="12" width="29.42578125" style="72" customWidth="1"/>
    <col min="13" max="14" width="19.85546875" style="72" customWidth="1"/>
    <col min="15" max="15" width="29.28515625" style="72" customWidth="1"/>
    <col min="16" max="17" width="20.85546875" style="72" customWidth="1"/>
    <col min="18" max="18" width="27.7109375" style="72" customWidth="1"/>
    <col min="19" max="19" width="21" style="72" customWidth="1"/>
    <col min="20" max="20" width="43.28515625" style="72" customWidth="1"/>
    <col min="21" max="21" width="19.85546875" style="72" customWidth="1"/>
    <col min="22" max="22" width="19.85546875" customWidth="1"/>
    <col min="23" max="23" width="10.5703125" bestFit="1" customWidth="1"/>
    <col min="24" max="24" width="2" customWidth="1"/>
    <col min="25" max="25" width="0" hidden="1" customWidth="1"/>
    <col min="26" max="16384" width="9.140625" hidden="1"/>
  </cols>
  <sheetData>
    <row r="1" spans="1:23" x14ac:dyDescent="0.25">
      <c r="A1" t="str">
        <f>Iesniedzējs!H4</f>
        <v>Versija 17.0. (11.06.2021)</v>
      </c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3" ht="24.75" customHeight="1" x14ac:dyDescent="0.25">
      <c r="B2"/>
      <c r="E2"/>
      <c r="F2"/>
      <c r="G2" s="108" t="s">
        <v>60</v>
      </c>
      <c r="H2" s="109"/>
      <c r="I2" s="110"/>
      <c r="J2" s="108" t="s">
        <v>56</v>
      </c>
      <c r="K2" s="109"/>
      <c r="L2" s="110"/>
      <c r="M2" s="108" t="s">
        <v>63</v>
      </c>
      <c r="N2" s="109"/>
      <c r="O2" s="109"/>
      <c r="P2" s="109"/>
      <c r="Q2" s="109"/>
      <c r="R2" s="110"/>
      <c r="S2" s="108" t="s">
        <v>68</v>
      </c>
      <c r="T2" s="110"/>
      <c r="U2"/>
    </row>
    <row r="3" spans="1:23" ht="42.75" x14ac:dyDescent="0.25">
      <c r="A3" s="3" t="s">
        <v>728</v>
      </c>
      <c r="B3" s="5" t="s">
        <v>7</v>
      </c>
      <c r="C3" s="3" t="s">
        <v>3</v>
      </c>
      <c r="D3" s="3" t="s">
        <v>0</v>
      </c>
      <c r="E3" s="3" t="s">
        <v>121</v>
      </c>
      <c r="F3" s="3" t="s">
        <v>867</v>
      </c>
      <c r="G3" s="65" t="s">
        <v>61</v>
      </c>
      <c r="H3" s="65" t="s">
        <v>57</v>
      </c>
      <c r="I3" s="65" t="s">
        <v>58</v>
      </c>
      <c r="J3" s="3" t="s">
        <v>62</v>
      </c>
      <c r="K3" s="3" t="s">
        <v>664</v>
      </c>
      <c r="L3" s="3" t="s">
        <v>59</v>
      </c>
      <c r="M3" s="65" t="s">
        <v>65</v>
      </c>
      <c r="N3" s="65" t="s">
        <v>665</v>
      </c>
      <c r="O3" s="65" t="s">
        <v>111</v>
      </c>
      <c r="P3" s="3" t="s">
        <v>66</v>
      </c>
      <c r="Q3" s="3" t="s">
        <v>666</v>
      </c>
      <c r="R3" s="3" t="s">
        <v>64</v>
      </c>
      <c r="S3" s="65" t="s">
        <v>67</v>
      </c>
      <c r="T3" s="65" t="s">
        <v>69</v>
      </c>
      <c r="U3" s="4" t="s">
        <v>866</v>
      </c>
      <c r="V3" s="4" t="s">
        <v>529</v>
      </c>
      <c r="W3" s="11" t="s">
        <v>862</v>
      </c>
    </row>
    <row r="4" spans="1:23" x14ac:dyDescent="0.25">
      <c r="A4" s="44" t="str">
        <f>IF(ISBLANK('Klasificētās vielas'!$B4),"",COUNTA($B$4:'Klasificētās vielas'!$B4))</f>
        <v/>
      </c>
      <c r="B4" s="45"/>
      <c r="C4" s="102" t="str">
        <f>IFERROR(VLOOKUP('Klasificētās vielas'!$B4,Klasific_vielas,2,FALSE),"")</f>
        <v/>
      </c>
      <c r="D4" s="102" t="str">
        <f>IFERROR(VLOOKUP('Klasificētās vielas'!$B4,Klasific_vielas,3,FALSE),"")</f>
        <v/>
      </c>
      <c r="E4" s="46"/>
      <c r="F4" s="47"/>
      <c r="G4" s="47"/>
      <c r="H4" s="48"/>
      <c r="I4" s="43"/>
      <c r="J4" s="47"/>
      <c r="K4" s="48"/>
      <c r="L4" s="43"/>
      <c r="M4" s="47"/>
      <c r="N4" s="47"/>
      <c r="O4" s="43"/>
      <c r="P4" s="47"/>
      <c r="Q4" s="47"/>
      <c r="R4" s="43"/>
      <c r="S4" s="47"/>
      <c r="T4" s="43"/>
      <c r="U4" s="67"/>
      <c r="V4" s="49" t="str">
        <f>IF(ISBLANK('Klasificētās vielas'!$B4),"",IF(Iesniedzējs!$G$9&lt;&gt;"",Iesniedzējs!$G$9,IF(Iesniedzējs!$G$23&lt;&gt;"",Iesniedzējs!$G$23,IF(Iesniedzējs!$G$36&lt;&gt;"",Iesniedzējs!$G$36,"Nav norādīts"))))</f>
        <v/>
      </c>
      <c r="W4" s="49" t="str">
        <f>IFERROR(IF(ISBLANK('Klasificētās vielas'!$B4),"",Iesniedzējs!$D$3&amp;" "&amp;Iesniedzējs!$F$3),"")</f>
        <v/>
      </c>
    </row>
    <row r="5" spans="1:23" x14ac:dyDescent="0.25">
      <c r="A5" s="44" t="str">
        <f>IF(ISBLANK('Klasificētās vielas'!$B5),"",COUNTA($B$4:'Klasificētās vielas'!$B5))</f>
        <v/>
      </c>
      <c r="B5" s="45"/>
      <c r="C5" s="102" t="str">
        <f>IFERROR(VLOOKUP('Klasificētās vielas'!$B5,Klasific_vielas,2,FALSE),"")</f>
        <v/>
      </c>
      <c r="D5" s="102" t="str">
        <f>IFERROR(VLOOKUP('Klasificētās vielas'!$B5,Klasific_vielas,3,FALSE),"")</f>
        <v/>
      </c>
      <c r="E5" s="68"/>
      <c r="F5" s="69"/>
      <c r="G5" s="69"/>
      <c r="H5" s="70"/>
      <c r="I5" s="71"/>
      <c r="J5" s="69"/>
      <c r="K5" s="70"/>
      <c r="L5" s="71"/>
      <c r="M5" s="69"/>
      <c r="N5" s="69"/>
      <c r="O5" s="71"/>
      <c r="P5" s="69"/>
      <c r="Q5" s="69"/>
      <c r="R5" s="71"/>
      <c r="S5" s="69"/>
      <c r="T5" s="71"/>
      <c r="V5" s="49" t="str">
        <f>IF(ISBLANK('Klasificētās vielas'!$B5),"",IF(Iesniedzējs!$G$9&lt;&gt;"",Iesniedzējs!$G$9,IF(Iesniedzējs!$G$23&lt;&gt;"",Iesniedzējs!$G$23,IF(Iesniedzējs!$G$36&lt;&gt;"",Iesniedzējs!$G$36,"Nav norādīts"))))</f>
        <v/>
      </c>
      <c r="W5" s="49" t="str">
        <f>IFERROR(IF(ISBLANK('Klasificētās vielas'!$B5),"",Iesniedzējs!$D$3&amp;" "&amp;Iesniedzējs!$F$3),"")</f>
        <v/>
      </c>
    </row>
    <row r="6" spans="1:23" x14ac:dyDescent="0.25">
      <c r="A6" s="44" t="str">
        <f>IF(ISBLANK('Klasificētās vielas'!$B6),"",COUNTA($B$4:'Klasificētās vielas'!$B6))</f>
        <v/>
      </c>
      <c r="B6" s="45"/>
      <c r="C6" s="102" t="str">
        <f>IFERROR(VLOOKUP('Klasificētās vielas'!$B6,Klasific_vielas,2,FALSE),"")</f>
        <v/>
      </c>
      <c r="D6" s="102" t="str">
        <f>IFERROR(VLOOKUP('Klasificētās vielas'!$B6,Klasific_vielas,3,FALSE),"")</f>
        <v/>
      </c>
      <c r="E6" s="68"/>
      <c r="F6" s="69"/>
      <c r="G6" s="69"/>
      <c r="H6" s="70"/>
      <c r="I6" s="71"/>
      <c r="J6" s="69"/>
      <c r="K6" s="70"/>
      <c r="L6" s="71"/>
      <c r="M6" s="69"/>
      <c r="N6" s="69"/>
      <c r="O6" s="71"/>
      <c r="P6" s="69"/>
      <c r="Q6" s="69"/>
      <c r="R6" s="71"/>
      <c r="S6" s="69"/>
      <c r="T6" s="71"/>
      <c r="V6" s="49" t="str">
        <f>IF(ISBLANK('Klasificētās vielas'!$B6),"",IF(Iesniedzējs!$G$9&lt;&gt;"",Iesniedzējs!$G$9,IF(Iesniedzējs!$G$23&lt;&gt;"",Iesniedzējs!$G$23,IF(Iesniedzējs!$G$36&lt;&gt;"",Iesniedzējs!$G$36,"Nav norādīts"))))</f>
        <v/>
      </c>
      <c r="W6" s="49" t="str">
        <f>IFERROR(IF(ISBLANK('Klasificētās vielas'!$B6),"",Iesniedzējs!$D$3&amp;" "&amp;Iesniedzējs!$F$3),"")</f>
        <v/>
      </c>
    </row>
    <row r="7" spans="1:23" x14ac:dyDescent="0.25">
      <c r="A7" s="44" t="str">
        <f>IF(ISBLANK('Klasificētās vielas'!$B7),"",COUNTA($B$4:'Klasificētās vielas'!$B7))</f>
        <v/>
      </c>
      <c r="B7" s="45"/>
      <c r="C7" s="103" t="str">
        <f>IFERROR(VLOOKUP('Klasificētās vielas'!$B7,Klasific_vielas,2,FALSE),"")</f>
        <v/>
      </c>
      <c r="D7" s="102" t="str">
        <f>IFERROR(VLOOKUP('Klasificētās vielas'!$B7,Klasific_vielas,3,FALSE),"")</f>
        <v/>
      </c>
      <c r="E7" s="68"/>
      <c r="F7" s="73"/>
      <c r="G7" s="73"/>
      <c r="H7" s="70"/>
      <c r="I7" s="71"/>
      <c r="J7" s="73"/>
      <c r="K7" s="70"/>
      <c r="L7" s="71"/>
      <c r="M7" s="73"/>
      <c r="N7" s="73"/>
      <c r="O7" s="71"/>
      <c r="P7" s="73"/>
      <c r="Q7" s="73"/>
      <c r="R7" s="71"/>
      <c r="S7" s="73"/>
      <c r="T7" s="71"/>
      <c r="V7" s="49" t="str">
        <f>IF(ISBLANK('Klasificētās vielas'!$B7),"",IF(Iesniedzējs!$G$9&lt;&gt;"",Iesniedzējs!$G$9,IF(Iesniedzējs!$G$23&lt;&gt;"",Iesniedzējs!$G$23,IF(Iesniedzējs!$G$36&lt;&gt;"",Iesniedzējs!$G$36,"Nav norādīts"))))</f>
        <v/>
      </c>
      <c r="W7" s="49" t="str">
        <f>IFERROR(IF(ISBLANK('Klasificētās vielas'!$B7),"",Iesniedzējs!$D$3&amp;" "&amp;Iesniedzējs!$F$3),"")</f>
        <v/>
      </c>
    </row>
    <row r="8" spans="1:23" x14ac:dyDescent="0.25">
      <c r="A8" s="44" t="str">
        <f>IF(ISBLANK('Klasificētās vielas'!$B8),"",COUNTA($B$4:'Klasificētās vielas'!$B8))</f>
        <v/>
      </c>
      <c r="B8" s="45"/>
      <c r="C8" s="103" t="str">
        <f>IFERROR(VLOOKUP('Klasificētās vielas'!$B8,Klasific_vielas,2,FALSE),"")</f>
        <v/>
      </c>
      <c r="D8" s="102" t="str">
        <f>IFERROR(VLOOKUP('Klasificētās vielas'!$B8,Klasific_vielas,3,FALSE),"")</f>
        <v/>
      </c>
      <c r="E8" s="68"/>
      <c r="F8" s="73"/>
      <c r="G8" s="73"/>
      <c r="H8" s="70"/>
      <c r="I8" s="71"/>
      <c r="J8" s="73"/>
      <c r="K8" s="70"/>
      <c r="L8" s="71"/>
      <c r="M8" s="73"/>
      <c r="N8" s="73"/>
      <c r="O8" s="71"/>
      <c r="P8" s="73"/>
      <c r="Q8" s="73"/>
      <c r="R8" s="71"/>
      <c r="S8" s="73"/>
      <c r="T8" s="71"/>
      <c r="V8" s="49" t="str">
        <f>IF(ISBLANK('Klasificētās vielas'!$B8),"",IF(Iesniedzējs!$G$9&lt;&gt;"",Iesniedzējs!$G$9,IF(Iesniedzējs!$G$23&lt;&gt;"",Iesniedzējs!$G$23,IF(Iesniedzējs!$G$36&lt;&gt;"",Iesniedzējs!$G$36,"Nav norādīts"))))</f>
        <v/>
      </c>
      <c r="W8" s="49" t="str">
        <f>IFERROR(IF(ISBLANK('Klasificētās vielas'!$B8),"",Iesniedzējs!$D$3&amp;" "&amp;Iesniedzējs!$F$3),"")</f>
        <v/>
      </c>
    </row>
    <row r="9" spans="1:23" x14ac:dyDescent="0.25">
      <c r="A9" s="44" t="str">
        <f>IF(ISBLANK('Klasificētās vielas'!$B9),"",COUNTA($B$4:'Klasificētās vielas'!$B9))</f>
        <v/>
      </c>
      <c r="B9"/>
      <c r="C9" s="103" t="str">
        <f>IFERROR(VLOOKUP('Klasificētās vielas'!$B9,Klasific_vielas,2,FALSE),"")</f>
        <v/>
      </c>
      <c r="D9" s="102" t="str">
        <f>IFERROR(VLOOKUP('Klasificētās vielas'!$B9,Klasific_vielas,3,FALSE),"")</f>
        <v/>
      </c>
      <c r="E9" s="68"/>
      <c r="F9" s="73"/>
      <c r="G9" s="73"/>
      <c r="H9" s="70"/>
      <c r="I9" s="71"/>
      <c r="J9" s="73"/>
      <c r="K9" s="70"/>
      <c r="L9" s="71"/>
      <c r="M9" s="73"/>
      <c r="N9" s="73"/>
      <c r="O9" s="71"/>
      <c r="P9" s="73"/>
      <c r="Q9" s="73"/>
      <c r="R9" s="71"/>
      <c r="S9" s="73"/>
      <c r="T9" s="71"/>
      <c r="V9" s="49" t="str">
        <f>IF(ISBLANK('Klasificētās vielas'!$B9),"",IF(Iesniedzējs!$G$9&lt;&gt;"",Iesniedzējs!$G$9,IF(Iesniedzējs!$G$23&lt;&gt;"",Iesniedzējs!$G$23,IF(Iesniedzējs!$G$36&lt;&gt;"",Iesniedzējs!$G$36,"Nav norādīts"))))</f>
        <v/>
      </c>
      <c r="W9" s="49" t="str">
        <f>IFERROR(IF(ISBLANK('Klasificētās vielas'!$B9),"",Iesniedzējs!$D$3&amp;" "&amp;Iesniedzējs!$F$3),"")</f>
        <v/>
      </c>
    </row>
    <row r="10" spans="1:23" x14ac:dyDescent="0.25">
      <c r="A10" s="44" t="str">
        <f>IF(ISBLANK('Klasificētās vielas'!$B10),"",COUNTA($B$4:'Klasificētās vielas'!$B10))</f>
        <v/>
      </c>
      <c r="B10" s="45"/>
      <c r="C10" s="103" t="str">
        <f>IFERROR(VLOOKUP('Klasificētās vielas'!$B10,Klasific_vielas,2,FALSE),"")</f>
        <v/>
      </c>
      <c r="D10" s="102" t="str">
        <f>IFERROR(VLOOKUP('Klasificētās vielas'!$B10,Klasific_vielas,3,FALSE),"")</f>
        <v/>
      </c>
      <c r="E10" s="68"/>
      <c r="F10" s="73"/>
      <c r="G10" s="73"/>
      <c r="H10" s="70"/>
      <c r="I10" s="71"/>
      <c r="J10" s="73"/>
      <c r="K10" s="70"/>
      <c r="L10" s="71"/>
      <c r="M10" s="73"/>
      <c r="N10" s="73"/>
      <c r="O10" s="71"/>
      <c r="P10" s="73"/>
      <c r="Q10" s="73"/>
      <c r="R10" s="71"/>
      <c r="S10" s="73"/>
      <c r="T10" s="71"/>
      <c r="V10" s="49" t="str">
        <f>IF(ISBLANK('Klasificētās vielas'!$B10),"",IF(Iesniedzējs!$G$9&lt;&gt;"",Iesniedzējs!$G$9,IF(Iesniedzējs!$G$23&lt;&gt;"",Iesniedzējs!$G$23,IF(Iesniedzējs!$G$36&lt;&gt;"",Iesniedzējs!$G$36,"Nav norādīts"))))</f>
        <v/>
      </c>
      <c r="W10" s="49" t="str">
        <f>IFERROR(IF(ISBLANK('Klasificētās vielas'!$B10),"",Iesniedzējs!$D$3&amp;" "&amp;Iesniedzējs!$F$3),"")</f>
        <v/>
      </c>
    </row>
    <row r="11" spans="1:23" x14ac:dyDescent="0.25">
      <c r="A11" s="44" t="str">
        <f>IF(ISBLANK('Klasificētās vielas'!$B11),"",COUNTA($B$4:'Klasificētās vielas'!$B11))</f>
        <v/>
      </c>
      <c r="B11" s="45"/>
      <c r="C11" s="103" t="str">
        <f>IFERROR(VLOOKUP('Klasificētās vielas'!$B11,Klasific_vielas,2,FALSE),"")</f>
        <v/>
      </c>
      <c r="D11" s="102" t="str">
        <f>IFERROR(VLOOKUP('Klasificētās vielas'!$B11,Klasific_vielas,3,FALSE),"")</f>
        <v/>
      </c>
      <c r="E11" s="68"/>
      <c r="F11" s="73"/>
      <c r="G11" s="73"/>
      <c r="H11" s="70"/>
      <c r="I11" s="71"/>
      <c r="J11" s="73"/>
      <c r="K11" s="70"/>
      <c r="L11" s="71"/>
      <c r="M11" s="73"/>
      <c r="N11" s="73"/>
      <c r="O11" s="71"/>
      <c r="P11" s="73"/>
      <c r="Q11" s="73"/>
      <c r="R11" s="71"/>
      <c r="S11" s="73"/>
      <c r="T11" s="71"/>
      <c r="V11" s="49" t="str">
        <f>IF(ISBLANK('Klasificētās vielas'!$B11),"",IF(Iesniedzējs!$G$9&lt;&gt;"",Iesniedzējs!$G$9,IF(Iesniedzējs!$G$23&lt;&gt;"",Iesniedzējs!$G$23,IF(Iesniedzējs!$G$36&lt;&gt;"",Iesniedzējs!$G$36,"Nav norādīts"))))</f>
        <v/>
      </c>
      <c r="W11" s="49" t="str">
        <f>IFERROR(IF(ISBLANK('Klasificētās vielas'!$B11),"",Iesniedzējs!$D$3&amp;" "&amp;Iesniedzējs!$F$3),"")</f>
        <v/>
      </c>
    </row>
    <row r="12" spans="1:23" x14ac:dyDescent="0.25">
      <c r="A12" s="44" t="str">
        <f>IF(ISBLANK('Klasificētās vielas'!$B12),"",COUNTA($B$4:'Klasificētās vielas'!$B12))</f>
        <v/>
      </c>
      <c r="B12" s="45"/>
      <c r="C12" s="103" t="str">
        <f>IFERROR(VLOOKUP('Klasificētās vielas'!$B12,Klasific_vielas,2,FALSE),"")</f>
        <v/>
      </c>
      <c r="D12" s="102" t="str">
        <f>IFERROR(VLOOKUP('Klasificētās vielas'!$B12,Klasific_vielas,3,FALSE),"")</f>
        <v/>
      </c>
      <c r="E12" s="68"/>
      <c r="F12" s="73"/>
      <c r="G12" s="73"/>
      <c r="H12" s="70"/>
      <c r="I12" s="71"/>
      <c r="J12" s="73"/>
      <c r="K12" s="70"/>
      <c r="L12" s="71"/>
      <c r="M12" s="73"/>
      <c r="N12" s="73"/>
      <c r="O12" s="71"/>
      <c r="P12" s="73"/>
      <c r="Q12" s="73"/>
      <c r="R12" s="71"/>
      <c r="S12" s="73"/>
      <c r="T12" s="71"/>
      <c r="V12" s="49" t="str">
        <f>IF(ISBLANK('Klasificētās vielas'!$B12),"",IF(Iesniedzējs!$G$9&lt;&gt;"",Iesniedzējs!$G$9,IF(Iesniedzējs!$G$23&lt;&gt;"",Iesniedzējs!$G$23,IF(Iesniedzējs!$G$36&lt;&gt;"",Iesniedzējs!$G$36,"Nav norādīts"))))</f>
        <v/>
      </c>
      <c r="W12" s="49" t="str">
        <f>IFERROR(IF(ISBLANK('Klasificētās vielas'!$B12),"",Iesniedzējs!$D$3&amp;" "&amp;Iesniedzējs!$F$3),"")</f>
        <v/>
      </c>
    </row>
    <row r="13" spans="1:23" x14ac:dyDescent="0.25">
      <c r="A13" s="44" t="str">
        <f>IF(ISBLANK('Klasificētās vielas'!$B13),"",COUNTA($B$4:'Klasificētās vielas'!$B13))</f>
        <v/>
      </c>
      <c r="B13" s="45"/>
      <c r="C13" s="103" t="str">
        <f>IFERROR(VLOOKUP('Klasificētās vielas'!$B13,Klasific_vielas,2,FALSE),"")</f>
        <v/>
      </c>
      <c r="D13" s="102" t="str">
        <f>IFERROR(VLOOKUP('Klasificētās vielas'!$B13,Klasific_vielas,3,FALSE),"")</f>
        <v/>
      </c>
      <c r="E13" s="68"/>
      <c r="F13" s="73"/>
      <c r="G13" s="73"/>
      <c r="H13" s="70"/>
      <c r="I13" s="71"/>
      <c r="J13" s="73"/>
      <c r="K13" s="70"/>
      <c r="L13" s="71"/>
      <c r="M13" s="73"/>
      <c r="N13" s="73"/>
      <c r="O13" s="71"/>
      <c r="P13" s="73"/>
      <c r="Q13" s="73"/>
      <c r="R13" s="71"/>
      <c r="S13" s="73"/>
      <c r="T13" s="71"/>
      <c r="V13" s="49" t="str">
        <f>IF(ISBLANK('Klasificētās vielas'!$B13),"",IF(Iesniedzējs!$G$9&lt;&gt;"",Iesniedzējs!$G$9,IF(Iesniedzējs!$G$23&lt;&gt;"",Iesniedzējs!$G$23,IF(Iesniedzējs!$G$36&lt;&gt;"",Iesniedzējs!$G$36,"Nav norādīts"))))</f>
        <v/>
      </c>
      <c r="W13" s="49" t="str">
        <f>IFERROR(IF(ISBLANK('Klasificētās vielas'!$B13),"",Iesniedzējs!$D$3&amp;" "&amp;Iesniedzējs!$F$3),"")</f>
        <v/>
      </c>
    </row>
    <row r="14" spans="1:23" x14ac:dyDescent="0.25">
      <c r="A14" s="44" t="str">
        <f>IF(ISBLANK('Klasificētās vielas'!$B14),"",COUNTA($B$4:'Klasificētās vielas'!$B14))</f>
        <v/>
      </c>
      <c r="B14" s="45"/>
      <c r="C14" s="103" t="str">
        <f>IFERROR(VLOOKUP('Klasificētās vielas'!$B14,Klasific_vielas,2,FALSE),"")</f>
        <v/>
      </c>
      <c r="D14" s="102" t="str">
        <f>IFERROR(VLOOKUP('Klasificētās vielas'!$B14,Klasific_vielas,3,FALSE),"")</f>
        <v/>
      </c>
      <c r="E14" s="68"/>
      <c r="F14" s="73"/>
      <c r="G14" s="73"/>
      <c r="H14" s="70"/>
      <c r="I14" s="71"/>
      <c r="J14" s="73"/>
      <c r="K14" s="70"/>
      <c r="L14" s="71"/>
      <c r="M14" s="73"/>
      <c r="N14" s="73"/>
      <c r="O14" s="71"/>
      <c r="P14" s="73"/>
      <c r="Q14" s="73"/>
      <c r="R14" s="71"/>
      <c r="S14" s="73"/>
      <c r="T14" s="71"/>
      <c r="V14" s="49" t="str">
        <f>IF(ISBLANK('Klasificētās vielas'!$B14),"",IF(Iesniedzējs!$G$9&lt;&gt;"",Iesniedzējs!$G$9,IF(Iesniedzējs!$G$23&lt;&gt;"",Iesniedzējs!$G$23,IF(Iesniedzējs!$G$36&lt;&gt;"",Iesniedzējs!$G$36,"Nav norādīts"))))</f>
        <v/>
      </c>
      <c r="W14" s="49" t="str">
        <f>IFERROR(IF(ISBLANK('Klasificētās vielas'!$B14),"",Iesniedzējs!$D$3&amp;" "&amp;Iesniedzējs!$F$3),"")</f>
        <v/>
      </c>
    </row>
    <row r="15" spans="1:23" x14ac:dyDescent="0.25">
      <c r="A15" s="44" t="str">
        <f>IF(ISBLANK('Klasificētās vielas'!$B15),"",COUNTA($B$4:'Klasificētās vielas'!$B15))</f>
        <v/>
      </c>
      <c r="B15" s="45"/>
      <c r="C15" s="103" t="str">
        <f>IFERROR(VLOOKUP('Klasificētās vielas'!$B15,Klasific_vielas,2,FALSE),"")</f>
        <v/>
      </c>
      <c r="D15" s="102" t="str">
        <f>IFERROR(VLOOKUP('Klasificētās vielas'!$B15,Klasific_vielas,3,FALSE),"")</f>
        <v/>
      </c>
      <c r="E15" s="68"/>
      <c r="F15" s="73"/>
      <c r="G15" s="73"/>
      <c r="H15" s="70"/>
      <c r="I15" s="71"/>
      <c r="J15" s="73"/>
      <c r="K15" s="70"/>
      <c r="L15" s="71"/>
      <c r="M15" s="73"/>
      <c r="N15" s="73"/>
      <c r="O15" s="71"/>
      <c r="P15" s="73"/>
      <c r="Q15" s="73"/>
      <c r="R15" s="71"/>
      <c r="S15" s="73"/>
      <c r="T15" s="71"/>
      <c r="V15" s="49" t="str">
        <f>IF(ISBLANK('Klasificētās vielas'!$B15),"",IF(Iesniedzējs!$G$9&lt;&gt;"",Iesniedzējs!$G$9,IF(Iesniedzējs!$G$23&lt;&gt;"",Iesniedzējs!$G$23,IF(Iesniedzējs!$G$36&lt;&gt;"",Iesniedzējs!$G$36,"Nav norādīts"))))</f>
        <v/>
      </c>
      <c r="W15" s="49" t="str">
        <f>IFERROR(IF(ISBLANK('Klasificētās vielas'!$B15),"",Iesniedzējs!$D$3&amp;" "&amp;Iesniedzējs!$F$3),"")</f>
        <v/>
      </c>
    </row>
    <row r="16" spans="1:23" x14ac:dyDescent="0.25">
      <c r="A16" s="44" t="str">
        <f>IF(ISBLANK('Klasificētās vielas'!$B16),"",COUNTA($B$4:'Klasificētās vielas'!$B16))</f>
        <v/>
      </c>
      <c r="B16" s="45"/>
      <c r="C16" s="103" t="str">
        <f>IFERROR(VLOOKUP('Klasificētās vielas'!$B16,Klasific_vielas,2,FALSE),"")</f>
        <v/>
      </c>
      <c r="D16" s="102" t="str">
        <f>IFERROR(VLOOKUP('Klasificētās vielas'!$B16,Klasific_vielas,3,FALSE),"")</f>
        <v/>
      </c>
      <c r="E16" s="68"/>
      <c r="F16" s="73"/>
      <c r="G16" s="73"/>
      <c r="H16" s="70"/>
      <c r="I16" s="71"/>
      <c r="J16" s="73"/>
      <c r="K16" s="70"/>
      <c r="L16" s="71"/>
      <c r="M16" s="73"/>
      <c r="N16" s="73"/>
      <c r="O16" s="71"/>
      <c r="P16" s="73"/>
      <c r="Q16" s="73"/>
      <c r="R16" s="71"/>
      <c r="S16" s="73"/>
      <c r="T16" s="71"/>
      <c r="V16" s="49" t="str">
        <f>IF(ISBLANK('Klasificētās vielas'!$B16),"",IF(Iesniedzējs!$G$9&lt;&gt;"",Iesniedzējs!$G$9,IF(Iesniedzējs!$G$23&lt;&gt;"",Iesniedzējs!$G$23,IF(Iesniedzējs!$G$36&lt;&gt;"",Iesniedzējs!$G$36,"Nav norādīts"))))</f>
        <v/>
      </c>
      <c r="W16" s="49" t="str">
        <f>IFERROR(IF(ISBLANK('Klasificētās vielas'!$B16),"",Iesniedzējs!$D$3&amp;" "&amp;Iesniedzējs!$F$3),"")</f>
        <v/>
      </c>
    </row>
    <row r="17" spans="1:23" x14ac:dyDescent="0.25">
      <c r="A17" s="44" t="str">
        <f>IF(ISBLANK('Klasificētās vielas'!$B17),"",COUNTA($B$4:'Klasificētās vielas'!$B17))</f>
        <v/>
      </c>
      <c r="B17" s="45"/>
      <c r="C17" s="103" t="str">
        <f>IFERROR(VLOOKUP('Klasificētās vielas'!$B17,Klasific_vielas,2,FALSE),"")</f>
        <v/>
      </c>
      <c r="D17" s="102" t="str">
        <f>IFERROR(VLOOKUP('Klasificētās vielas'!$B17,Klasific_vielas,3,FALSE),"")</f>
        <v/>
      </c>
      <c r="E17" s="68"/>
      <c r="F17" s="73"/>
      <c r="G17" s="73"/>
      <c r="H17" s="70"/>
      <c r="I17" s="71"/>
      <c r="J17" s="73"/>
      <c r="K17" s="70"/>
      <c r="L17" s="71"/>
      <c r="M17" s="73"/>
      <c r="N17" s="73"/>
      <c r="O17" s="71"/>
      <c r="P17" s="73"/>
      <c r="Q17" s="73"/>
      <c r="R17" s="71"/>
      <c r="S17" s="73"/>
      <c r="T17" s="71"/>
      <c r="V17" s="49" t="str">
        <f>IF(ISBLANK('Klasificētās vielas'!$B17),"",IF(Iesniedzējs!$G$9&lt;&gt;"",Iesniedzējs!$G$9,IF(Iesniedzējs!$G$23&lt;&gt;"",Iesniedzējs!$G$23,IF(Iesniedzējs!$G$36&lt;&gt;"",Iesniedzējs!$G$36,"Nav norādīts"))))</f>
        <v/>
      </c>
      <c r="W17" s="49" t="str">
        <f>IFERROR(IF(ISBLANK('Klasificētās vielas'!$B17),"",Iesniedzējs!$D$3&amp;" "&amp;Iesniedzējs!$F$3),"")</f>
        <v/>
      </c>
    </row>
    <row r="18" spans="1:23" x14ac:dyDescent="0.25">
      <c r="A18" s="44" t="str">
        <f>IF(ISBLANK('Klasificētās vielas'!$B18),"",COUNTA($B$4:'Klasificētās vielas'!$B18))</f>
        <v/>
      </c>
      <c r="B18" s="45"/>
      <c r="C18" s="103" t="str">
        <f>IFERROR(VLOOKUP('Klasificētās vielas'!$B18,Klasific_vielas,2,FALSE),"")</f>
        <v/>
      </c>
      <c r="D18" s="102" t="str">
        <f>IFERROR(VLOOKUP('Klasificētās vielas'!$B18,Klasific_vielas,3,FALSE),"")</f>
        <v/>
      </c>
      <c r="E18" s="68"/>
      <c r="F18" s="73"/>
      <c r="G18" s="73"/>
      <c r="H18" s="70"/>
      <c r="I18" s="71"/>
      <c r="J18" s="73"/>
      <c r="K18" s="70"/>
      <c r="L18" s="71"/>
      <c r="M18" s="73"/>
      <c r="N18" s="73"/>
      <c r="O18" s="71"/>
      <c r="P18" s="73"/>
      <c r="Q18" s="73"/>
      <c r="R18" s="71"/>
      <c r="S18" s="73"/>
      <c r="T18" s="71"/>
      <c r="V18" s="49" t="str">
        <f>IF(ISBLANK('Klasificētās vielas'!$B18),"",IF(Iesniedzējs!$G$9&lt;&gt;"",Iesniedzējs!$G$9,IF(Iesniedzējs!$G$23&lt;&gt;"",Iesniedzējs!$G$23,IF(Iesniedzējs!$G$36&lt;&gt;"",Iesniedzējs!$G$36,"Nav norādīts"))))</f>
        <v/>
      </c>
      <c r="W18" s="49" t="str">
        <f>IFERROR(IF(ISBLANK('Klasificētās vielas'!$B18),"",Iesniedzējs!$D$3&amp;" "&amp;Iesniedzējs!$F$3),"")</f>
        <v/>
      </c>
    </row>
    <row r="19" spans="1:23" x14ac:dyDescent="0.25">
      <c r="A19" s="44" t="str">
        <f>IF(ISBLANK('Klasificētās vielas'!$B19),"",COUNTA($B$4:'Klasificētās vielas'!$B19))</f>
        <v/>
      </c>
      <c r="B19" s="45"/>
      <c r="C19" s="103" t="str">
        <f>IFERROR(VLOOKUP('Klasificētās vielas'!$B19,Klasific_vielas,2,FALSE),"")</f>
        <v/>
      </c>
      <c r="D19" s="102" t="str">
        <f>IFERROR(VLOOKUP('Klasificētās vielas'!$B19,Klasific_vielas,3,FALSE),"")</f>
        <v/>
      </c>
      <c r="E19" s="68"/>
      <c r="F19" s="73"/>
      <c r="G19" s="73"/>
      <c r="H19" s="70"/>
      <c r="I19" s="71"/>
      <c r="J19" s="73"/>
      <c r="K19" s="70"/>
      <c r="L19" s="71"/>
      <c r="M19" s="73"/>
      <c r="N19" s="73"/>
      <c r="O19" s="71"/>
      <c r="P19" s="73"/>
      <c r="Q19" s="73"/>
      <c r="R19" s="71"/>
      <c r="S19" s="73"/>
      <c r="T19" s="71"/>
      <c r="V19" s="49" t="str">
        <f>IF(ISBLANK('Klasificētās vielas'!$B19),"",IF(Iesniedzējs!$G$9&lt;&gt;"",Iesniedzējs!$G$9,IF(Iesniedzējs!$G$23&lt;&gt;"",Iesniedzējs!$G$23,IF(Iesniedzējs!$G$36&lt;&gt;"",Iesniedzējs!$G$36,"Nav norādīts"))))</f>
        <v/>
      </c>
      <c r="W19" s="49" t="str">
        <f>IFERROR(IF(ISBLANK('Klasificētās vielas'!$B19),"",Iesniedzējs!$D$3&amp;" "&amp;Iesniedzējs!$F$3),"")</f>
        <v/>
      </c>
    </row>
    <row r="20" spans="1:23" x14ac:dyDescent="0.25">
      <c r="A20" s="44" t="str">
        <f>IF(ISBLANK('Klasificētās vielas'!$B20),"",COUNTA($B$4:'Klasificētās vielas'!$B20))</f>
        <v/>
      </c>
      <c r="B20" s="45"/>
      <c r="C20" s="103" t="str">
        <f>IFERROR(VLOOKUP('Klasificētās vielas'!$B20,Klasific_vielas,2,FALSE),"")</f>
        <v/>
      </c>
      <c r="D20" s="102" t="str">
        <f>IFERROR(VLOOKUP('Klasificētās vielas'!$B20,Klasific_vielas,3,FALSE),"")</f>
        <v/>
      </c>
      <c r="E20" s="68"/>
      <c r="F20" s="73"/>
      <c r="G20" s="73"/>
      <c r="H20" s="70"/>
      <c r="I20" s="71"/>
      <c r="J20" s="73"/>
      <c r="K20" s="70"/>
      <c r="L20" s="71"/>
      <c r="M20" s="73"/>
      <c r="N20" s="73"/>
      <c r="O20" s="71"/>
      <c r="P20" s="73"/>
      <c r="Q20" s="73"/>
      <c r="R20" s="71"/>
      <c r="S20" s="73"/>
      <c r="T20" s="71"/>
      <c r="V20" s="49" t="str">
        <f>IF(ISBLANK('Klasificētās vielas'!$B20),"",IF(Iesniedzējs!$G$9&lt;&gt;"",Iesniedzējs!$G$9,IF(Iesniedzējs!$G$23&lt;&gt;"",Iesniedzējs!$G$23,IF(Iesniedzējs!$G$36&lt;&gt;"",Iesniedzējs!$G$36,"Nav norādīts"))))</f>
        <v/>
      </c>
      <c r="W20" s="49" t="str">
        <f>IFERROR(IF(ISBLANK('Klasificētās vielas'!$B20),"",Iesniedzējs!$D$3&amp;" "&amp;Iesniedzējs!$F$3),"")</f>
        <v/>
      </c>
    </row>
    <row r="21" spans="1:23" x14ac:dyDescent="0.25">
      <c r="A21" s="44" t="str">
        <f>IF(ISBLANK('Klasificētās vielas'!$B21),"",COUNTA($B$4:'Klasificētās vielas'!$B21))</f>
        <v/>
      </c>
      <c r="B21" s="45"/>
      <c r="C21" s="103" t="str">
        <f>IFERROR(VLOOKUP('Klasificētās vielas'!$B21,Klasific_vielas,2,FALSE),"")</f>
        <v/>
      </c>
      <c r="D21" s="102" t="str">
        <f>IFERROR(VLOOKUP('Klasificētās vielas'!$B21,Klasific_vielas,3,FALSE),"")</f>
        <v/>
      </c>
      <c r="E21" s="68"/>
      <c r="F21" s="73"/>
      <c r="G21" s="73"/>
      <c r="H21" s="70"/>
      <c r="I21" s="71"/>
      <c r="J21" s="73"/>
      <c r="K21" s="70"/>
      <c r="L21" s="71"/>
      <c r="M21" s="73"/>
      <c r="N21" s="73"/>
      <c r="O21" s="71"/>
      <c r="P21" s="73"/>
      <c r="Q21" s="73"/>
      <c r="R21" s="71"/>
      <c r="S21" s="73"/>
      <c r="T21" s="71"/>
      <c r="V21" s="49" t="str">
        <f>IF(ISBLANK('Klasificētās vielas'!$B21),"",IF(Iesniedzējs!$G$9&lt;&gt;"",Iesniedzējs!$G$9,IF(Iesniedzējs!$G$23&lt;&gt;"",Iesniedzējs!$G$23,IF(Iesniedzējs!$G$36&lt;&gt;"",Iesniedzējs!$G$36,"Nav norādīts"))))</f>
        <v/>
      </c>
      <c r="W21" s="49" t="str">
        <f>IFERROR(IF(ISBLANK('Klasificētās vielas'!$B21),"",Iesniedzējs!$D$3&amp;" "&amp;Iesniedzējs!$F$3),"")</f>
        <v/>
      </c>
    </row>
    <row r="22" spans="1:23" x14ac:dyDescent="0.25">
      <c r="A22" s="44" t="str">
        <f>IF(ISBLANK('Klasificētās vielas'!$B22),"",COUNTA($B$4:'Klasificētās vielas'!$B22))</f>
        <v/>
      </c>
      <c r="B22" s="45"/>
      <c r="C22" s="103" t="str">
        <f>IFERROR(VLOOKUP('Klasificētās vielas'!$B22,Klasific_vielas,2,FALSE),"")</f>
        <v/>
      </c>
      <c r="D22" s="102" t="str">
        <f>IFERROR(VLOOKUP('Klasificētās vielas'!$B22,Klasific_vielas,3,FALSE),"")</f>
        <v/>
      </c>
      <c r="E22" s="68"/>
      <c r="F22" s="73"/>
      <c r="G22" s="73"/>
      <c r="H22" s="70"/>
      <c r="I22" s="71"/>
      <c r="J22" s="73"/>
      <c r="K22" s="70"/>
      <c r="L22" s="71"/>
      <c r="M22" s="73"/>
      <c r="N22" s="73"/>
      <c r="O22" s="71"/>
      <c r="P22" s="73"/>
      <c r="Q22" s="73"/>
      <c r="R22" s="71"/>
      <c r="S22" s="73"/>
      <c r="T22" s="71"/>
      <c r="V22" s="49" t="str">
        <f>IF(ISBLANK('Klasificētās vielas'!$B22),"",IF(Iesniedzējs!$G$9&lt;&gt;"",Iesniedzējs!$G$9,IF(Iesniedzējs!$G$23&lt;&gt;"",Iesniedzējs!$G$23,IF(Iesniedzējs!$G$36&lt;&gt;"",Iesniedzējs!$G$36,"Nav norādīts"))))</f>
        <v/>
      </c>
      <c r="W22" s="49" t="str">
        <f>IFERROR(IF(ISBLANK('Klasificētās vielas'!$B22),"",Iesniedzējs!$D$3&amp;" "&amp;Iesniedzējs!$F$3),"")</f>
        <v/>
      </c>
    </row>
    <row r="23" spans="1:23" x14ac:dyDescent="0.25">
      <c r="A23" s="44" t="str">
        <f>IF(ISBLANK('Klasificētās vielas'!$B23),"",COUNTA($B$4:'Klasificētās vielas'!$B23))</f>
        <v/>
      </c>
      <c r="B23" s="45"/>
      <c r="C23" s="103" t="str">
        <f>IFERROR(VLOOKUP('Klasificētās vielas'!$B23,Klasific_vielas,2,FALSE),"")</f>
        <v/>
      </c>
      <c r="D23" s="102" t="str">
        <f>IFERROR(VLOOKUP('Klasificētās vielas'!$B23,Klasific_vielas,3,FALSE),"")</f>
        <v/>
      </c>
      <c r="E23" s="68"/>
      <c r="F23" s="73"/>
      <c r="G23" s="73"/>
      <c r="H23" s="70"/>
      <c r="I23" s="71"/>
      <c r="J23" s="73"/>
      <c r="K23" s="70"/>
      <c r="L23" s="71"/>
      <c r="M23" s="73"/>
      <c r="N23" s="73"/>
      <c r="O23" s="71"/>
      <c r="P23" s="73"/>
      <c r="Q23" s="73"/>
      <c r="R23" s="71"/>
      <c r="S23" s="73"/>
      <c r="T23" s="71"/>
      <c r="V23" s="49" t="str">
        <f>IF(ISBLANK('Klasificētās vielas'!$B23),"",IF(Iesniedzējs!$G$9&lt;&gt;"",Iesniedzējs!$G$9,IF(Iesniedzējs!$G$23&lt;&gt;"",Iesniedzējs!$G$23,IF(Iesniedzējs!$G$36&lt;&gt;"",Iesniedzējs!$G$36,"Nav norādīts"))))</f>
        <v/>
      </c>
      <c r="W23" s="49" t="str">
        <f>IFERROR(IF(ISBLANK('Klasificētās vielas'!$B23),"",Iesniedzējs!$D$3&amp;" "&amp;Iesniedzējs!$F$3),"")</f>
        <v/>
      </c>
    </row>
    <row r="24" spans="1:23" x14ac:dyDescent="0.25">
      <c r="A24" s="44" t="str">
        <f>IF(ISBLANK('Klasificētās vielas'!$B24),"",COUNTA($B$4:'Klasificētās vielas'!$B24))</f>
        <v/>
      </c>
      <c r="B24" s="45"/>
      <c r="C24" s="103" t="str">
        <f>IFERROR(VLOOKUP('Klasificētās vielas'!$B24,Klasific_vielas,2,FALSE),"")</f>
        <v/>
      </c>
      <c r="D24" s="102" t="str">
        <f>IFERROR(VLOOKUP('Klasificētās vielas'!$B24,Klasific_vielas,3,FALSE),"")</f>
        <v/>
      </c>
      <c r="E24" s="68"/>
      <c r="F24" s="73"/>
      <c r="G24" s="73"/>
      <c r="H24" s="70"/>
      <c r="I24" s="71"/>
      <c r="J24" s="73"/>
      <c r="K24" s="70"/>
      <c r="L24" s="71"/>
      <c r="M24" s="73"/>
      <c r="N24" s="73"/>
      <c r="O24" s="71"/>
      <c r="P24" s="73"/>
      <c r="Q24" s="73"/>
      <c r="R24" s="71"/>
      <c r="S24" s="73"/>
      <c r="T24" s="71"/>
      <c r="V24" s="49" t="str">
        <f>IF(ISBLANK('Klasificētās vielas'!$B24),"",IF(Iesniedzējs!$G$9&lt;&gt;"",Iesniedzējs!$G$9,IF(Iesniedzējs!$G$23&lt;&gt;"",Iesniedzējs!$G$23,IF(Iesniedzējs!$G$36&lt;&gt;"",Iesniedzējs!$G$36,"Nav norādīts"))))</f>
        <v/>
      </c>
      <c r="W24" s="49" t="str">
        <f>IFERROR(IF(ISBLANK('Klasificētās vielas'!$B24),"",Iesniedzējs!$D$3&amp;" "&amp;Iesniedzējs!$F$3),"")</f>
        <v/>
      </c>
    </row>
    <row r="25" spans="1:23" x14ac:dyDescent="0.25">
      <c r="A25" s="44" t="str">
        <f>IF(ISBLANK('Klasificētās vielas'!$B25),"",COUNTA($B$4:'Klasificētās vielas'!$B25))</f>
        <v/>
      </c>
      <c r="B25" s="45"/>
      <c r="C25" s="103" t="str">
        <f>IFERROR(VLOOKUP('Klasificētās vielas'!$B25,Klasific_vielas,2,FALSE),"")</f>
        <v/>
      </c>
      <c r="D25" s="102" t="str">
        <f>IFERROR(VLOOKUP('Klasificētās vielas'!$B25,Klasific_vielas,3,FALSE),"")</f>
        <v/>
      </c>
      <c r="E25" s="68"/>
      <c r="F25" s="73"/>
      <c r="G25" s="73"/>
      <c r="H25" s="70"/>
      <c r="I25" s="71"/>
      <c r="J25" s="73"/>
      <c r="K25" s="70"/>
      <c r="L25" s="71"/>
      <c r="M25" s="73"/>
      <c r="N25" s="73"/>
      <c r="O25" s="71"/>
      <c r="P25" s="73"/>
      <c r="Q25" s="73"/>
      <c r="R25" s="71"/>
      <c r="S25" s="73"/>
      <c r="T25" s="71"/>
      <c r="V25" s="49" t="str">
        <f>IF(ISBLANK('Klasificētās vielas'!$B25),"",IF(Iesniedzējs!$G$9&lt;&gt;"",Iesniedzējs!$G$9,IF(Iesniedzējs!$G$23&lt;&gt;"",Iesniedzējs!$G$23,IF(Iesniedzējs!$G$36&lt;&gt;"",Iesniedzējs!$G$36,"Nav norādīts"))))</f>
        <v/>
      </c>
      <c r="W25" s="49" t="str">
        <f>IFERROR(IF(ISBLANK('Klasificētās vielas'!$B25),"",Iesniedzējs!$D$3&amp;" "&amp;Iesniedzējs!$F$3),"")</f>
        <v/>
      </c>
    </row>
    <row r="26" spans="1:23" x14ac:dyDescent="0.25">
      <c r="A26" s="44" t="str">
        <f>IF(ISBLANK('Klasificētās vielas'!$B26),"",COUNTA($B$4:'Klasificētās vielas'!$B26))</f>
        <v/>
      </c>
      <c r="B26" s="45"/>
      <c r="C26" s="103" t="str">
        <f>IFERROR(VLOOKUP('Klasificētās vielas'!$B26,Klasific_vielas,2,FALSE),"")</f>
        <v/>
      </c>
      <c r="D26" s="102" t="str">
        <f>IFERROR(VLOOKUP('Klasificētās vielas'!$B26,Klasific_vielas,3,FALSE),"")</f>
        <v/>
      </c>
      <c r="E26" s="68"/>
      <c r="F26" s="73"/>
      <c r="G26" s="73"/>
      <c r="H26" s="70"/>
      <c r="I26" s="71"/>
      <c r="J26" s="73"/>
      <c r="K26" s="70"/>
      <c r="L26" s="71"/>
      <c r="M26" s="73"/>
      <c r="N26" s="73"/>
      <c r="O26" s="71"/>
      <c r="P26" s="73"/>
      <c r="Q26" s="73"/>
      <c r="R26" s="71"/>
      <c r="S26" s="73"/>
      <c r="T26" s="71"/>
      <c r="V26" s="49" t="str">
        <f>IF(ISBLANK('Klasificētās vielas'!$B26),"",IF(Iesniedzējs!$G$9&lt;&gt;"",Iesniedzējs!$G$9,IF(Iesniedzējs!$G$23&lt;&gt;"",Iesniedzējs!$G$23,IF(Iesniedzējs!$G$36&lt;&gt;"",Iesniedzējs!$G$36,"Nav norādīts"))))</f>
        <v/>
      </c>
      <c r="W26" s="49" t="str">
        <f>IFERROR(IF(ISBLANK('Klasificētās vielas'!$B26),"",Iesniedzējs!$D$3&amp;" "&amp;Iesniedzējs!$F$3),"")</f>
        <v/>
      </c>
    </row>
    <row r="27" spans="1:23" x14ac:dyDescent="0.25">
      <c r="A27" s="44" t="str">
        <f>IF(ISBLANK('Klasificētās vielas'!$B27),"",COUNTA($B$4:'Klasificētās vielas'!$B27))</f>
        <v/>
      </c>
      <c r="B27" s="45"/>
      <c r="C27" s="103" t="str">
        <f>IFERROR(VLOOKUP('Klasificētās vielas'!$B27,Klasific_vielas,2,FALSE),"")</f>
        <v/>
      </c>
      <c r="D27" s="102" t="str">
        <f>IFERROR(VLOOKUP('Klasificētās vielas'!$B27,Klasific_vielas,3,FALSE),"")</f>
        <v/>
      </c>
      <c r="E27" s="68"/>
      <c r="F27" s="73"/>
      <c r="G27" s="73"/>
      <c r="H27" s="70"/>
      <c r="I27" s="71"/>
      <c r="J27" s="73"/>
      <c r="K27" s="70"/>
      <c r="L27" s="71"/>
      <c r="M27" s="73"/>
      <c r="N27" s="73"/>
      <c r="O27" s="71"/>
      <c r="P27" s="73"/>
      <c r="Q27" s="73"/>
      <c r="R27" s="71"/>
      <c r="S27" s="73"/>
      <c r="T27" s="71"/>
      <c r="V27" s="49" t="str">
        <f>IF(ISBLANK('Klasificētās vielas'!$B27),"",IF(Iesniedzējs!$G$9&lt;&gt;"",Iesniedzējs!$G$9,IF(Iesniedzējs!$G$23&lt;&gt;"",Iesniedzējs!$G$23,IF(Iesniedzējs!$G$36&lt;&gt;"",Iesniedzējs!$G$36,"Nav norādīts"))))</f>
        <v/>
      </c>
      <c r="W27" s="49" t="str">
        <f>IFERROR(IF(ISBLANK('Klasificētās vielas'!$B27),"",Iesniedzējs!$D$3&amp;" "&amp;Iesniedzējs!$F$3),"")</f>
        <v/>
      </c>
    </row>
    <row r="28" spans="1:23" x14ac:dyDescent="0.25">
      <c r="A28" s="44" t="str">
        <f>IF(ISBLANK('Klasificētās vielas'!$B28),"",COUNTA($B$4:'Klasificētās vielas'!$B28))</f>
        <v/>
      </c>
      <c r="B28" s="45"/>
      <c r="C28" s="103" t="str">
        <f>IFERROR(VLOOKUP('Klasificētās vielas'!$B28,Klasific_vielas,2,FALSE),"")</f>
        <v/>
      </c>
      <c r="D28" s="102" t="str">
        <f>IFERROR(VLOOKUP('Klasificētās vielas'!$B28,Klasific_vielas,3,FALSE),"")</f>
        <v/>
      </c>
      <c r="E28" s="68"/>
      <c r="F28" s="73"/>
      <c r="G28" s="73"/>
      <c r="H28" s="70"/>
      <c r="I28" s="71"/>
      <c r="J28" s="73"/>
      <c r="K28" s="70"/>
      <c r="L28" s="71"/>
      <c r="M28" s="73"/>
      <c r="N28" s="73"/>
      <c r="O28" s="71"/>
      <c r="P28" s="73"/>
      <c r="Q28" s="73"/>
      <c r="R28" s="71"/>
      <c r="S28" s="73"/>
      <c r="T28" s="71"/>
      <c r="V28" s="49" t="str">
        <f>IF(ISBLANK('Klasificētās vielas'!$B28),"",IF(Iesniedzējs!$G$9&lt;&gt;"",Iesniedzējs!$G$9,IF(Iesniedzējs!$G$23&lt;&gt;"",Iesniedzējs!$G$23,IF(Iesniedzējs!$G$36&lt;&gt;"",Iesniedzējs!$G$36,"Nav norādīts"))))</f>
        <v/>
      </c>
      <c r="W28" s="49" t="str">
        <f>IFERROR(IF(ISBLANK('Klasificētās vielas'!$B28),"",Iesniedzējs!$D$3&amp;" "&amp;Iesniedzējs!$F$3),"")</f>
        <v/>
      </c>
    </row>
    <row r="29" spans="1:23" x14ac:dyDescent="0.25">
      <c r="A29" s="44" t="str">
        <f>IF(ISBLANK('Klasificētās vielas'!$B29),"",COUNTA($B$4:'Klasificētās vielas'!$B29))</f>
        <v/>
      </c>
      <c r="B29" s="45"/>
      <c r="C29" s="103" t="str">
        <f>IFERROR(VLOOKUP('Klasificētās vielas'!$B29,Klasific_vielas,2,FALSE),"")</f>
        <v/>
      </c>
      <c r="D29" s="102" t="str">
        <f>IFERROR(VLOOKUP('Klasificētās vielas'!$B29,Klasific_vielas,3,FALSE),"")</f>
        <v/>
      </c>
      <c r="E29" s="68"/>
      <c r="F29" s="73"/>
      <c r="G29" s="73"/>
      <c r="H29" s="70"/>
      <c r="I29" s="71"/>
      <c r="J29" s="73"/>
      <c r="K29" s="70"/>
      <c r="L29" s="71"/>
      <c r="M29" s="73"/>
      <c r="N29" s="73"/>
      <c r="O29" s="71"/>
      <c r="P29" s="73"/>
      <c r="Q29" s="73"/>
      <c r="R29" s="71"/>
      <c r="S29" s="73"/>
      <c r="T29" s="71"/>
      <c r="V29" s="49" t="str">
        <f>IF(ISBLANK('Klasificētās vielas'!$B29),"",IF(Iesniedzējs!$G$9&lt;&gt;"",Iesniedzējs!$G$9,IF(Iesniedzējs!$G$23&lt;&gt;"",Iesniedzējs!$G$23,IF(Iesniedzējs!$G$36&lt;&gt;"",Iesniedzējs!$G$36,"Nav norādīts"))))</f>
        <v/>
      </c>
      <c r="W29" s="49" t="str">
        <f>IFERROR(IF(ISBLANK('Klasificētās vielas'!$B29),"",Iesniedzējs!$D$3&amp;" "&amp;Iesniedzējs!$F$3),"")</f>
        <v/>
      </c>
    </row>
    <row r="30" spans="1:23" x14ac:dyDescent="0.25">
      <c r="A30" s="44" t="str">
        <f>IF(ISBLANK('Klasificētās vielas'!$B30),"",COUNTA($B$4:'Klasificētās vielas'!$B30))</f>
        <v/>
      </c>
      <c r="B30" s="45"/>
      <c r="C30" s="103" t="str">
        <f>IFERROR(VLOOKUP('Klasificētās vielas'!$B30,Klasific_vielas,2,FALSE),"")</f>
        <v/>
      </c>
      <c r="D30" s="102" t="str">
        <f>IFERROR(VLOOKUP('Klasificētās vielas'!$B30,Klasific_vielas,3,FALSE),"")</f>
        <v/>
      </c>
      <c r="E30" s="68"/>
      <c r="F30" s="73"/>
      <c r="G30" s="73"/>
      <c r="H30" s="70"/>
      <c r="I30" s="71"/>
      <c r="J30" s="73"/>
      <c r="K30" s="70"/>
      <c r="L30" s="71"/>
      <c r="M30" s="73"/>
      <c r="N30" s="73"/>
      <c r="O30" s="71"/>
      <c r="P30" s="73"/>
      <c r="Q30" s="73"/>
      <c r="R30" s="71"/>
      <c r="S30" s="73"/>
      <c r="T30" s="71"/>
      <c r="V30" s="49" t="str">
        <f>IF(ISBLANK('Klasificētās vielas'!$B30),"",IF(Iesniedzējs!$G$9&lt;&gt;"",Iesniedzējs!$G$9,IF(Iesniedzējs!$G$23&lt;&gt;"",Iesniedzējs!$G$23,IF(Iesniedzējs!$G$36&lt;&gt;"",Iesniedzējs!$G$36,"Nav norādīts"))))</f>
        <v/>
      </c>
      <c r="W30" s="49" t="str">
        <f>IFERROR(IF(ISBLANK('Klasificētās vielas'!$B30),"",Iesniedzējs!$D$3&amp;" "&amp;Iesniedzējs!$F$3),"")</f>
        <v/>
      </c>
    </row>
    <row r="31" spans="1:23" x14ac:dyDescent="0.25">
      <c r="A31" s="44" t="str">
        <f>IF(ISBLANK('Klasificētās vielas'!$B31),"",COUNTA($B$4:'Klasificētās vielas'!$B31))</f>
        <v/>
      </c>
      <c r="B31" s="45"/>
      <c r="C31" s="103" t="str">
        <f>IFERROR(VLOOKUP('Klasificētās vielas'!$B31,Klasific_vielas,2,FALSE),"")</f>
        <v/>
      </c>
      <c r="D31" s="102" t="str">
        <f>IFERROR(VLOOKUP('Klasificētās vielas'!$B31,Klasific_vielas,3,FALSE),"")</f>
        <v/>
      </c>
      <c r="E31" s="68"/>
      <c r="F31" s="73"/>
      <c r="G31" s="73"/>
      <c r="H31" s="70"/>
      <c r="I31" s="71"/>
      <c r="J31" s="73"/>
      <c r="K31" s="70"/>
      <c r="L31" s="71"/>
      <c r="M31" s="73"/>
      <c r="N31" s="73"/>
      <c r="O31" s="71"/>
      <c r="P31" s="73"/>
      <c r="Q31" s="73"/>
      <c r="R31" s="71"/>
      <c r="S31" s="73"/>
      <c r="T31" s="71"/>
      <c r="V31" s="49" t="str">
        <f>IF(ISBLANK('Klasificētās vielas'!$B31),"",IF(Iesniedzējs!$G$9&lt;&gt;"",Iesniedzējs!$G$9,IF(Iesniedzējs!$G$23&lt;&gt;"",Iesniedzējs!$G$23,IF(Iesniedzējs!$G$36&lt;&gt;"",Iesniedzējs!$G$36,"Nav norādīts"))))</f>
        <v/>
      </c>
      <c r="W31" s="49" t="str">
        <f>IFERROR(IF(ISBLANK('Klasificētās vielas'!$B31),"",Iesniedzējs!$D$3&amp;" "&amp;Iesniedzējs!$F$3),"")</f>
        <v/>
      </c>
    </row>
    <row r="32" spans="1:23" x14ac:dyDescent="0.25">
      <c r="A32" s="44" t="str">
        <f>IF(ISBLANK('Klasificētās vielas'!$B32),"",COUNTA($B$4:'Klasificētās vielas'!$B32))</f>
        <v/>
      </c>
      <c r="B32" s="45"/>
      <c r="C32" s="103" t="str">
        <f>IFERROR(VLOOKUP('Klasificētās vielas'!$B32,Klasific_vielas,2,FALSE),"")</f>
        <v/>
      </c>
      <c r="D32" s="102" t="str">
        <f>IFERROR(VLOOKUP('Klasificētās vielas'!$B32,Klasific_vielas,3,FALSE),"")</f>
        <v/>
      </c>
      <c r="E32" s="68"/>
      <c r="F32" s="73"/>
      <c r="G32" s="73"/>
      <c r="H32" s="70"/>
      <c r="I32" s="71"/>
      <c r="J32" s="73"/>
      <c r="K32" s="70"/>
      <c r="L32" s="71"/>
      <c r="M32" s="73"/>
      <c r="N32" s="73"/>
      <c r="O32" s="71"/>
      <c r="P32" s="73"/>
      <c r="Q32" s="73"/>
      <c r="R32" s="71"/>
      <c r="S32" s="73"/>
      <c r="T32" s="71"/>
      <c r="V32" s="49" t="str">
        <f>IF(ISBLANK('Klasificētās vielas'!$B32),"",IF(Iesniedzējs!$G$9&lt;&gt;"",Iesniedzējs!$G$9,IF(Iesniedzējs!$G$23&lt;&gt;"",Iesniedzējs!$G$23,IF(Iesniedzējs!$G$36&lt;&gt;"",Iesniedzējs!$G$36,"Nav norādīts"))))</f>
        <v/>
      </c>
      <c r="W32" s="49" t="str">
        <f>IFERROR(IF(ISBLANK('Klasificētās vielas'!$B32),"",Iesniedzējs!$D$3&amp;" "&amp;Iesniedzējs!$F$3),"")</f>
        <v/>
      </c>
    </row>
    <row r="33" spans="1:23" x14ac:dyDescent="0.25">
      <c r="A33" s="44" t="str">
        <f>IF(ISBLANK('Klasificētās vielas'!$B33),"",COUNTA($B$4:'Klasificētās vielas'!$B33))</f>
        <v/>
      </c>
      <c r="B33" s="45"/>
      <c r="C33" s="103" t="str">
        <f>IFERROR(VLOOKUP('Klasificētās vielas'!$B33,Klasific_vielas,2,FALSE),"")</f>
        <v/>
      </c>
      <c r="D33" s="102" t="str">
        <f>IFERROR(VLOOKUP('Klasificētās vielas'!$B33,Klasific_vielas,3,FALSE),"")</f>
        <v/>
      </c>
      <c r="E33" s="68"/>
      <c r="F33" s="73"/>
      <c r="G33" s="73"/>
      <c r="H33" s="70"/>
      <c r="I33" s="71"/>
      <c r="J33" s="73"/>
      <c r="K33" s="70"/>
      <c r="L33" s="71"/>
      <c r="M33" s="73"/>
      <c r="N33" s="73"/>
      <c r="O33" s="71"/>
      <c r="P33" s="73"/>
      <c r="Q33" s="73"/>
      <c r="R33" s="71"/>
      <c r="S33" s="73"/>
      <c r="T33" s="71"/>
      <c r="V33" s="49" t="str">
        <f>IF(ISBLANK('Klasificētās vielas'!$B33),"",IF(Iesniedzējs!$G$9&lt;&gt;"",Iesniedzējs!$G$9,IF(Iesniedzējs!$G$23&lt;&gt;"",Iesniedzējs!$G$23,IF(Iesniedzējs!$G$36&lt;&gt;"",Iesniedzējs!$G$36,"Nav norādīts"))))</f>
        <v/>
      </c>
      <c r="W33" s="49" t="str">
        <f>IFERROR(IF(ISBLANK('Klasificētās vielas'!$B33),"",Iesniedzējs!$D$3&amp;" "&amp;Iesniedzējs!$F$3),"")</f>
        <v/>
      </c>
    </row>
    <row r="34" spans="1:23" x14ac:dyDescent="0.25">
      <c r="A34" s="44" t="str">
        <f>IF(ISBLANK('Klasificētās vielas'!$B34),"",COUNTA($B$4:'Klasificētās vielas'!$B34))</f>
        <v/>
      </c>
      <c r="B34" s="45"/>
      <c r="C34" s="103" t="str">
        <f>IFERROR(VLOOKUP('Klasificētās vielas'!$B34,Klasific_vielas,2,FALSE),"")</f>
        <v/>
      </c>
      <c r="D34" s="102" t="str">
        <f>IFERROR(VLOOKUP('Klasificētās vielas'!$B34,Klasific_vielas,3,FALSE),"")</f>
        <v/>
      </c>
      <c r="E34" s="68"/>
      <c r="F34" s="73"/>
      <c r="G34" s="73"/>
      <c r="H34" s="70"/>
      <c r="I34" s="71"/>
      <c r="J34" s="73"/>
      <c r="K34" s="70"/>
      <c r="L34" s="71"/>
      <c r="M34" s="73"/>
      <c r="N34" s="73"/>
      <c r="O34" s="71"/>
      <c r="P34" s="73"/>
      <c r="Q34" s="73"/>
      <c r="R34" s="71"/>
      <c r="S34" s="73"/>
      <c r="T34" s="71"/>
      <c r="V34" s="49" t="str">
        <f>IF(ISBLANK('Klasificētās vielas'!$B34),"",IF(Iesniedzējs!$G$9&lt;&gt;"",Iesniedzējs!$G$9,IF(Iesniedzējs!$G$23&lt;&gt;"",Iesniedzējs!$G$23,IF(Iesniedzējs!$G$36&lt;&gt;"",Iesniedzējs!$G$36,"Nav norādīts"))))</f>
        <v/>
      </c>
      <c r="W34" s="49" t="str">
        <f>IFERROR(IF(ISBLANK('Klasificētās vielas'!$B34),"",Iesniedzējs!$D$3&amp;" "&amp;Iesniedzējs!$F$3),"")</f>
        <v/>
      </c>
    </row>
    <row r="35" spans="1:23" x14ac:dyDescent="0.25">
      <c r="A35" s="44" t="str">
        <f>IF(ISBLANK('Klasificētās vielas'!$B35),"",COUNTA($B$4:'Klasificētās vielas'!$B35))</f>
        <v/>
      </c>
      <c r="B35" s="45"/>
      <c r="C35" s="103" t="str">
        <f>IFERROR(VLOOKUP('Klasificētās vielas'!$B35,Klasific_vielas,2,FALSE),"")</f>
        <v/>
      </c>
      <c r="D35" s="102" t="str">
        <f>IFERROR(VLOOKUP('Klasificētās vielas'!$B35,Klasific_vielas,3,FALSE),"")</f>
        <v/>
      </c>
      <c r="E35" s="68"/>
      <c r="F35" s="73"/>
      <c r="G35" s="73"/>
      <c r="H35" s="70"/>
      <c r="I35" s="71"/>
      <c r="J35" s="73"/>
      <c r="K35" s="70"/>
      <c r="L35" s="71"/>
      <c r="M35" s="73"/>
      <c r="N35" s="73"/>
      <c r="O35" s="71"/>
      <c r="P35" s="73"/>
      <c r="Q35" s="73"/>
      <c r="R35" s="71"/>
      <c r="S35" s="73"/>
      <c r="T35" s="71"/>
      <c r="V35" s="49" t="str">
        <f>IF(ISBLANK('Klasificētās vielas'!$B35),"",IF(Iesniedzējs!$G$9&lt;&gt;"",Iesniedzējs!$G$9,IF(Iesniedzējs!$G$23&lt;&gt;"",Iesniedzējs!$G$23,IF(Iesniedzējs!$G$36&lt;&gt;"",Iesniedzējs!$G$36,"Nav norādīts"))))</f>
        <v/>
      </c>
      <c r="W35" s="49" t="str">
        <f>IFERROR(IF(ISBLANK('Klasificētās vielas'!$B35),"",Iesniedzējs!$D$3&amp;" "&amp;Iesniedzējs!$F$3),"")</f>
        <v/>
      </c>
    </row>
    <row r="36" spans="1:23" x14ac:dyDescent="0.25">
      <c r="A36" s="44" t="str">
        <f>IF(ISBLANK('Klasificētās vielas'!$B36),"",COUNTA($B$4:'Klasificētās vielas'!$B36))</f>
        <v/>
      </c>
      <c r="B36" s="45"/>
      <c r="C36" s="103" t="str">
        <f>IFERROR(VLOOKUP('Klasificētās vielas'!$B36,Klasific_vielas,2,FALSE),"")</f>
        <v/>
      </c>
      <c r="D36" s="102" t="str">
        <f>IFERROR(VLOOKUP('Klasificētās vielas'!$B36,Klasific_vielas,3,FALSE),"")</f>
        <v/>
      </c>
      <c r="E36" s="68"/>
      <c r="F36" s="73"/>
      <c r="G36" s="73"/>
      <c r="H36" s="70"/>
      <c r="I36" s="71"/>
      <c r="J36" s="73"/>
      <c r="K36" s="70"/>
      <c r="L36" s="71"/>
      <c r="M36" s="73"/>
      <c r="N36" s="73"/>
      <c r="O36" s="71"/>
      <c r="P36" s="73"/>
      <c r="Q36" s="73"/>
      <c r="R36" s="71"/>
      <c r="S36" s="73"/>
      <c r="T36" s="71"/>
      <c r="V36" s="49" t="str">
        <f>IF(ISBLANK('Klasificētās vielas'!$B36),"",IF(Iesniedzējs!$G$9&lt;&gt;"",Iesniedzējs!$G$9,IF(Iesniedzējs!$G$23&lt;&gt;"",Iesniedzējs!$G$23,IF(Iesniedzējs!$G$36&lt;&gt;"",Iesniedzējs!$G$36,"Nav norādīts"))))</f>
        <v/>
      </c>
      <c r="W36" s="49" t="str">
        <f>IFERROR(IF(ISBLANK('Klasificētās vielas'!$B36),"",Iesniedzējs!$D$3&amp;" "&amp;Iesniedzējs!$F$3),"")</f>
        <v/>
      </c>
    </row>
    <row r="37" spans="1:23" x14ac:dyDescent="0.25">
      <c r="A37" s="44" t="str">
        <f>IF(ISBLANK('Klasificētās vielas'!$B37),"",COUNTA($B$4:'Klasificētās vielas'!$B37))</f>
        <v/>
      </c>
      <c r="B37" s="45"/>
      <c r="C37" s="103" t="str">
        <f>IFERROR(VLOOKUP('Klasificētās vielas'!$B37,Klasific_vielas,2,FALSE),"")</f>
        <v/>
      </c>
      <c r="D37" s="102" t="str">
        <f>IFERROR(VLOOKUP('Klasificētās vielas'!$B37,Klasific_vielas,3,FALSE),"")</f>
        <v/>
      </c>
      <c r="E37" s="68"/>
      <c r="F37" s="73"/>
      <c r="G37" s="73"/>
      <c r="H37" s="70"/>
      <c r="I37" s="71"/>
      <c r="J37" s="73"/>
      <c r="K37" s="70"/>
      <c r="L37" s="71"/>
      <c r="M37" s="73"/>
      <c r="N37" s="73"/>
      <c r="O37" s="71"/>
      <c r="P37" s="73"/>
      <c r="Q37" s="73"/>
      <c r="R37" s="71"/>
      <c r="S37" s="73"/>
      <c r="T37" s="71"/>
      <c r="V37" s="49" t="str">
        <f>IF(ISBLANK('Klasificētās vielas'!$B37),"",IF(Iesniedzējs!$G$9&lt;&gt;"",Iesniedzējs!$G$9,IF(Iesniedzējs!$G$23&lt;&gt;"",Iesniedzējs!$G$23,IF(Iesniedzējs!$G$36&lt;&gt;"",Iesniedzējs!$G$36,"Nav norādīts"))))</f>
        <v/>
      </c>
      <c r="W37" s="49" t="str">
        <f>IFERROR(IF(ISBLANK('Klasificētās vielas'!$B37),"",Iesniedzējs!$D$3&amp;" "&amp;Iesniedzējs!$F$3),"")</f>
        <v/>
      </c>
    </row>
    <row r="38" spans="1:23" x14ac:dyDescent="0.25">
      <c r="A38" s="44" t="str">
        <f>IF(ISBLANK('Klasificētās vielas'!$B38),"",COUNTA($B$4:'Klasificētās vielas'!$B38))</f>
        <v/>
      </c>
      <c r="B38" s="45"/>
      <c r="C38" s="103" t="str">
        <f>IFERROR(VLOOKUP('Klasificētās vielas'!$B38,Klasific_vielas,2,FALSE),"")</f>
        <v/>
      </c>
      <c r="D38" s="102" t="str">
        <f>IFERROR(VLOOKUP('Klasificētās vielas'!$B38,Klasific_vielas,3,FALSE),"")</f>
        <v/>
      </c>
      <c r="E38" s="68"/>
      <c r="F38" s="73"/>
      <c r="G38" s="73"/>
      <c r="H38" s="70"/>
      <c r="I38" s="71"/>
      <c r="J38" s="73"/>
      <c r="K38" s="70"/>
      <c r="L38" s="71"/>
      <c r="M38" s="73"/>
      <c r="N38" s="73"/>
      <c r="O38" s="71"/>
      <c r="P38" s="73"/>
      <c r="Q38" s="73"/>
      <c r="R38" s="71"/>
      <c r="S38" s="73"/>
      <c r="T38" s="71"/>
      <c r="V38" s="49" t="str">
        <f>IF(ISBLANK('Klasificētās vielas'!$B38),"",IF(Iesniedzējs!$G$9&lt;&gt;"",Iesniedzējs!$G$9,IF(Iesniedzējs!$G$23&lt;&gt;"",Iesniedzējs!$G$23,IF(Iesniedzējs!$G$36&lt;&gt;"",Iesniedzējs!$G$36,"Nav norādīts"))))</f>
        <v/>
      </c>
      <c r="W38" s="49" t="str">
        <f>IFERROR(IF(ISBLANK('Klasificētās vielas'!$B38),"",Iesniedzējs!$D$3&amp;" "&amp;Iesniedzējs!$F$3),"")</f>
        <v/>
      </c>
    </row>
    <row r="39" spans="1:23" x14ac:dyDescent="0.25">
      <c r="A39" s="44" t="str">
        <f>IF(ISBLANK('Klasificētās vielas'!$B39),"",COUNTA($B$4:'Klasificētās vielas'!$B39))</f>
        <v/>
      </c>
      <c r="B39" s="45"/>
      <c r="C39" s="103" t="str">
        <f>IFERROR(VLOOKUP('Klasificētās vielas'!$B39,Klasific_vielas,2,FALSE),"")</f>
        <v/>
      </c>
      <c r="D39" s="102" t="str">
        <f>IFERROR(VLOOKUP('Klasificētās vielas'!$B39,Klasific_vielas,3,FALSE),"")</f>
        <v/>
      </c>
      <c r="E39" s="68"/>
      <c r="F39" s="73"/>
      <c r="G39" s="73"/>
      <c r="H39" s="70"/>
      <c r="I39" s="71"/>
      <c r="J39" s="73"/>
      <c r="K39" s="70"/>
      <c r="L39" s="71"/>
      <c r="M39" s="73"/>
      <c r="N39" s="73"/>
      <c r="O39" s="71"/>
      <c r="P39" s="73"/>
      <c r="Q39" s="73"/>
      <c r="R39" s="71"/>
      <c r="S39" s="73"/>
      <c r="T39" s="71"/>
      <c r="V39" s="49" t="str">
        <f>IF(ISBLANK('Klasificētās vielas'!$B39),"",IF(Iesniedzējs!$G$9&lt;&gt;"",Iesniedzējs!$G$9,IF(Iesniedzējs!$G$23&lt;&gt;"",Iesniedzējs!$G$23,IF(Iesniedzējs!$G$36&lt;&gt;"",Iesniedzējs!$G$36,"Nav norādīts"))))</f>
        <v/>
      </c>
      <c r="W39" s="49" t="str">
        <f>IFERROR(IF(ISBLANK('Klasificētās vielas'!$B39),"",Iesniedzējs!$D$3&amp;" "&amp;Iesniedzējs!$F$3),"")</f>
        <v/>
      </c>
    </row>
    <row r="40" spans="1:23" x14ac:dyDescent="0.25">
      <c r="A40" s="44" t="str">
        <f>IF(ISBLANK('Klasificētās vielas'!$B40),"",COUNTA($B$4:'Klasificētās vielas'!$B40))</f>
        <v/>
      </c>
      <c r="B40" s="45"/>
      <c r="C40" s="103" t="str">
        <f>IFERROR(VLOOKUP('Klasificētās vielas'!$B40,Klasific_vielas,2,FALSE),"")</f>
        <v/>
      </c>
      <c r="D40" s="102" t="str">
        <f>IFERROR(VLOOKUP('Klasificētās vielas'!$B40,Klasific_vielas,3,FALSE),"")</f>
        <v/>
      </c>
      <c r="E40" s="68"/>
      <c r="F40" s="73"/>
      <c r="G40" s="73"/>
      <c r="H40" s="70"/>
      <c r="I40" s="71"/>
      <c r="J40" s="73"/>
      <c r="K40" s="70"/>
      <c r="L40" s="71"/>
      <c r="M40" s="73"/>
      <c r="N40" s="73"/>
      <c r="O40" s="71"/>
      <c r="P40" s="73"/>
      <c r="Q40" s="73"/>
      <c r="R40" s="71"/>
      <c r="S40" s="73"/>
      <c r="T40" s="71"/>
      <c r="V40" s="49" t="str">
        <f>IF(ISBLANK('Klasificētās vielas'!$B40),"",IF(Iesniedzējs!$G$9&lt;&gt;"",Iesniedzējs!$G$9,IF(Iesniedzējs!$G$23&lt;&gt;"",Iesniedzējs!$G$23,IF(Iesniedzējs!$G$36&lt;&gt;"",Iesniedzējs!$G$36,"Nav norādīts"))))</f>
        <v/>
      </c>
      <c r="W40" s="49" t="str">
        <f>IFERROR(IF(ISBLANK('Klasificētās vielas'!$B40),"",Iesniedzējs!$D$3&amp;" "&amp;Iesniedzējs!$F$3),"")</f>
        <v/>
      </c>
    </row>
    <row r="41" spans="1:23" x14ac:dyDescent="0.25">
      <c r="A41" s="44" t="str">
        <f>IF(ISBLANK('Klasificētās vielas'!$B41),"",COUNTA($B$4:'Klasificētās vielas'!$B41))</f>
        <v/>
      </c>
      <c r="B41" s="45"/>
      <c r="C41" s="103" t="str">
        <f>IFERROR(VLOOKUP('Klasificētās vielas'!$B41,Klasific_vielas,2,FALSE),"")</f>
        <v/>
      </c>
      <c r="D41" s="102" t="str">
        <f>IFERROR(VLOOKUP('Klasificētās vielas'!$B41,Klasific_vielas,3,FALSE),"")</f>
        <v/>
      </c>
      <c r="E41" s="68"/>
      <c r="F41" s="73"/>
      <c r="G41" s="73"/>
      <c r="H41" s="70"/>
      <c r="I41" s="71"/>
      <c r="J41" s="73"/>
      <c r="K41" s="70"/>
      <c r="L41" s="71"/>
      <c r="M41" s="73"/>
      <c r="N41" s="73"/>
      <c r="O41" s="71"/>
      <c r="P41" s="73"/>
      <c r="Q41" s="73"/>
      <c r="R41" s="71"/>
      <c r="S41" s="73"/>
      <c r="T41" s="71"/>
      <c r="V41" s="49" t="str">
        <f>IF(ISBLANK('Klasificētās vielas'!$B41),"",IF(Iesniedzējs!$G$9&lt;&gt;"",Iesniedzējs!$G$9,IF(Iesniedzējs!$G$23&lt;&gt;"",Iesniedzējs!$G$23,IF(Iesniedzējs!$G$36&lt;&gt;"",Iesniedzējs!$G$36,"Nav norādīts"))))</f>
        <v/>
      </c>
      <c r="W41" s="49" t="str">
        <f>IFERROR(IF(ISBLANK('Klasificētās vielas'!$B41),"",Iesniedzējs!$D$3&amp;" "&amp;Iesniedzējs!$F$3),"")</f>
        <v/>
      </c>
    </row>
    <row r="42" spans="1:23" x14ac:dyDescent="0.25">
      <c r="A42" s="44" t="str">
        <f>IF(ISBLANK('Klasificētās vielas'!$B42),"",COUNTA($B$4:'Klasificētās vielas'!$B42))</f>
        <v/>
      </c>
      <c r="B42" s="45"/>
      <c r="C42" s="103" t="str">
        <f>IFERROR(VLOOKUP('Klasificētās vielas'!$B42,Klasific_vielas,2,FALSE),"")</f>
        <v/>
      </c>
      <c r="D42" s="102" t="str">
        <f>IFERROR(VLOOKUP('Klasificētās vielas'!$B42,Klasific_vielas,3,FALSE),"")</f>
        <v/>
      </c>
      <c r="E42" s="68"/>
      <c r="F42" s="73"/>
      <c r="G42" s="73"/>
      <c r="H42" s="70"/>
      <c r="I42" s="71"/>
      <c r="J42" s="73"/>
      <c r="K42" s="70"/>
      <c r="L42" s="71"/>
      <c r="M42" s="73"/>
      <c r="N42" s="73"/>
      <c r="O42" s="71"/>
      <c r="P42" s="73"/>
      <c r="Q42" s="73"/>
      <c r="R42" s="71"/>
      <c r="S42" s="73"/>
      <c r="T42" s="71"/>
      <c r="V42" s="49" t="str">
        <f>IF(ISBLANK('Klasificētās vielas'!$B42),"",IF(Iesniedzējs!$G$9&lt;&gt;"",Iesniedzējs!$G$9,IF(Iesniedzējs!$G$23&lt;&gt;"",Iesniedzējs!$G$23,IF(Iesniedzējs!$G$36&lt;&gt;"",Iesniedzējs!$G$36,"Nav norādīts"))))</f>
        <v/>
      </c>
      <c r="W42" s="49" t="str">
        <f>IFERROR(IF(ISBLANK('Klasificētās vielas'!$B42),"",Iesniedzējs!$D$3&amp;" "&amp;Iesniedzējs!$F$3),"")</f>
        <v/>
      </c>
    </row>
    <row r="43" spans="1:23" x14ac:dyDescent="0.25">
      <c r="A43" s="44" t="str">
        <f>IF(ISBLANK('Klasificētās vielas'!$B43),"",COUNTA($B$4:'Klasificētās vielas'!$B43))</f>
        <v/>
      </c>
      <c r="B43" s="45"/>
      <c r="C43" s="103" t="str">
        <f>IFERROR(VLOOKUP('Klasificētās vielas'!$B43,Klasific_vielas,2,FALSE),"")</f>
        <v/>
      </c>
      <c r="D43" s="102" t="str">
        <f>IFERROR(VLOOKUP('Klasificētās vielas'!$B43,Klasific_vielas,3,FALSE),"")</f>
        <v/>
      </c>
      <c r="E43" s="68"/>
      <c r="F43" s="73"/>
      <c r="G43" s="73"/>
      <c r="H43" s="70"/>
      <c r="I43" s="71"/>
      <c r="J43" s="73"/>
      <c r="K43" s="70"/>
      <c r="L43" s="71"/>
      <c r="M43" s="73"/>
      <c r="N43" s="73"/>
      <c r="O43" s="71"/>
      <c r="P43" s="73"/>
      <c r="Q43" s="73"/>
      <c r="R43" s="71"/>
      <c r="S43" s="73"/>
      <c r="T43" s="71"/>
      <c r="V43" s="49" t="str">
        <f>IF(ISBLANK('Klasificētās vielas'!$B43),"",IF(Iesniedzējs!$G$9&lt;&gt;"",Iesniedzējs!$G$9,IF(Iesniedzējs!$G$23&lt;&gt;"",Iesniedzējs!$G$23,IF(Iesniedzējs!$G$36&lt;&gt;"",Iesniedzējs!$G$36,"Nav norādīts"))))</f>
        <v/>
      </c>
      <c r="W43" s="49" t="str">
        <f>IFERROR(IF(ISBLANK('Klasificētās vielas'!$B43),"",Iesniedzējs!$D$3&amp;" "&amp;Iesniedzējs!$F$3),"")</f>
        <v/>
      </c>
    </row>
    <row r="44" spans="1:23" x14ac:dyDescent="0.25">
      <c r="A44" s="44" t="str">
        <f>IF(ISBLANK('Klasificētās vielas'!$B44),"",COUNTA($B$4:'Klasificētās vielas'!$B44))</f>
        <v/>
      </c>
      <c r="B44" s="45"/>
      <c r="C44" s="103" t="str">
        <f>IFERROR(VLOOKUP('Klasificētās vielas'!$B44,Klasific_vielas,2,FALSE),"")</f>
        <v/>
      </c>
      <c r="D44" s="102" t="str">
        <f>IFERROR(VLOOKUP('Klasificētās vielas'!$B44,Klasific_vielas,3,FALSE),"")</f>
        <v/>
      </c>
      <c r="E44" s="68"/>
      <c r="F44" s="73"/>
      <c r="G44" s="73"/>
      <c r="H44" s="70"/>
      <c r="I44" s="71"/>
      <c r="J44" s="73"/>
      <c r="K44" s="70"/>
      <c r="L44" s="71"/>
      <c r="M44" s="73"/>
      <c r="N44" s="73"/>
      <c r="O44" s="71"/>
      <c r="P44" s="73"/>
      <c r="Q44" s="73"/>
      <c r="R44" s="71"/>
      <c r="S44" s="73"/>
      <c r="T44" s="71"/>
      <c r="V44" s="49" t="str">
        <f>IF(ISBLANK('Klasificētās vielas'!$B44),"",IF(Iesniedzējs!$G$9&lt;&gt;"",Iesniedzējs!$G$9,IF(Iesniedzējs!$G$23&lt;&gt;"",Iesniedzējs!$G$23,IF(Iesniedzējs!$G$36&lt;&gt;"",Iesniedzējs!$G$36,"Nav norādīts"))))</f>
        <v/>
      </c>
      <c r="W44" s="49" t="str">
        <f>IFERROR(IF(ISBLANK('Klasificētās vielas'!$B44),"",Iesniedzējs!$D$3&amp;" "&amp;Iesniedzējs!$F$3),"")</f>
        <v/>
      </c>
    </row>
    <row r="45" spans="1:23" x14ac:dyDescent="0.25">
      <c r="A45" s="44" t="str">
        <f>IF(ISBLANK('Klasificētās vielas'!$B45),"",COUNTA($B$4:'Klasificētās vielas'!$B45))</f>
        <v/>
      </c>
      <c r="B45" s="45"/>
      <c r="C45" s="103" t="str">
        <f>IFERROR(VLOOKUP('Klasificētās vielas'!$B45,Klasific_vielas,2,FALSE),"")</f>
        <v/>
      </c>
      <c r="D45" s="102" t="str">
        <f>IFERROR(VLOOKUP('Klasificētās vielas'!$B45,Klasific_vielas,3,FALSE),"")</f>
        <v/>
      </c>
      <c r="E45" s="68"/>
      <c r="F45" s="73"/>
      <c r="G45" s="73"/>
      <c r="H45" s="70"/>
      <c r="I45" s="71"/>
      <c r="J45" s="73"/>
      <c r="K45" s="70"/>
      <c r="L45" s="71"/>
      <c r="M45" s="73"/>
      <c r="N45" s="73"/>
      <c r="O45" s="71"/>
      <c r="P45" s="73"/>
      <c r="Q45" s="73"/>
      <c r="R45" s="71"/>
      <c r="S45" s="73"/>
      <c r="T45" s="71"/>
      <c r="V45" s="49" t="str">
        <f>IF(ISBLANK('Klasificētās vielas'!$B45),"",IF(Iesniedzējs!$G$9&lt;&gt;"",Iesniedzējs!$G$9,IF(Iesniedzējs!$G$23&lt;&gt;"",Iesniedzējs!$G$23,IF(Iesniedzējs!$G$36&lt;&gt;"",Iesniedzējs!$G$36,"Nav norādīts"))))</f>
        <v/>
      </c>
      <c r="W45" s="49" t="str">
        <f>IFERROR(IF(ISBLANK('Klasificētās vielas'!$B45),"",Iesniedzējs!$D$3&amp;" "&amp;Iesniedzējs!$F$3),"")</f>
        <v/>
      </c>
    </row>
    <row r="46" spans="1:23" x14ac:dyDescent="0.25">
      <c r="A46" s="44" t="str">
        <f>IF(ISBLANK('Klasificētās vielas'!$B46),"",COUNTA($B$4:'Klasificētās vielas'!$B46))</f>
        <v/>
      </c>
      <c r="B46" s="45"/>
      <c r="C46" s="103" t="str">
        <f>IFERROR(VLOOKUP('Klasificētās vielas'!$B46,Klasific_vielas,2,FALSE),"")</f>
        <v/>
      </c>
      <c r="D46" s="102" t="str">
        <f>IFERROR(VLOOKUP('Klasificētās vielas'!$B46,Klasific_vielas,3,FALSE),"")</f>
        <v/>
      </c>
      <c r="E46" s="68"/>
      <c r="F46" s="73"/>
      <c r="G46" s="73"/>
      <c r="H46" s="70"/>
      <c r="I46" s="71"/>
      <c r="J46" s="73"/>
      <c r="K46" s="70"/>
      <c r="L46" s="71"/>
      <c r="M46" s="73"/>
      <c r="N46" s="73"/>
      <c r="O46" s="71"/>
      <c r="P46" s="73"/>
      <c r="Q46" s="73"/>
      <c r="R46" s="71"/>
      <c r="S46" s="73"/>
      <c r="T46" s="71"/>
      <c r="V46" s="49" t="str">
        <f>IF(ISBLANK('Klasificētās vielas'!$B46),"",IF(Iesniedzējs!$G$9&lt;&gt;"",Iesniedzējs!$G$9,IF(Iesniedzējs!$G$23&lt;&gt;"",Iesniedzējs!$G$23,IF(Iesniedzējs!$G$36&lt;&gt;"",Iesniedzējs!$G$36,"Nav norādīts"))))</f>
        <v/>
      </c>
      <c r="W46" s="49" t="str">
        <f>IFERROR(IF(ISBLANK('Klasificētās vielas'!$B46),"",Iesniedzējs!$D$3&amp;" "&amp;Iesniedzējs!$F$3),"")</f>
        <v/>
      </c>
    </row>
    <row r="47" spans="1:23" x14ac:dyDescent="0.25">
      <c r="A47" s="44" t="str">
        <f>IF(ISBLANK('Klasificētās vielas'!$B47),"",COUNTA($B$4:'Klasificētās vielas'!$B47))</f>
        <v/>
      </c>
      <c r="B47" s="45"/>
      <c r="C47" s="103" t="str">
        <f>IFERROR(VLOOKUP('Klasificētās vielas'!$B47,Klasific_vielas,2,FALSE),"")</f>
        <v/>
      </c>
      <c r="D47" s="102" t="str">
        <f>IFERROR(VLOOKUP('Klasificētās vielas'!$B47,Klasific_vielas,3,FALSE),"")</f>
        <v/>
      </c>
      <c r="E47" s="68"/>
      <c r="F47" s="73"/>
      <c r="G47" s="73"/>
      <c r="H47" s="70"/>
      <c r="I47" s="71"/>
      <c r="J47" s="73"/>
      <c r="K47" s="70"/>
      <c r="L47" s="71"/>
      <c r="M47" s="73"/>
      <c r="N47" s="73"/>
      <c r="O47" s="71"/>
      <c r="P47" s="73"/>
      <c r="Q47" s="73"/>
      <c r="R47" s="71"/>
      <c r="S47" s="73"/>
      <c r="T47" s="71"/>
      <c r="V47" s="49" t="str">
        <f>IF(ISBLANK('Klasificētās vielas'!$B47),"",IF(Iesniedzējs!$G$9&lt;&gt;"",Iesniedzējs!$G$9,IF(Iesniedzējs!$G$23&lt;&gt;"",Iesniedzējs!$G$23,IF(Iesniedzējs!$G$36&lt;&gt;"",Iesniedzējs!$G$36,"Nav norādīts"))))</f>
        <v/>
      </c>
      <c r="W47" s="49" t="str">
        <f>IFERROR(IF(ISBLANK('Klasificētās vielas'!$B47),"",Iesniedzējs!$D$3&amp;" "&amp;Iesniedzējs!$F$3),"")</f>
        <v/>
      </c>
    </row>
    <row r="48" spans="1:23" x14ac:dyDescent="0.25">
      <c r="A48" s="44" t="str">
        <f>IF(ISBLANK('Klasificētās vielas'!$B48),"",COUNTA($B$4:'Klasificētās vielas'!$B48))</f>
        <v/>
      </c>
      <c r="B48" s="45"/>
      <c r="C48" s="103" t="str">
        <f>IFERROR(VLOOKUP('Klasificētās vielas'!$B48,Klasific_vielas,2,FALSE),"")</f>
        <v/>
      </c>
      <c r="D48" s="102" t="str">
        <f>IFERROR(VLOOKUP('Klasificētās vielas'!$B48,Klasific_vielas,3,FALSE),"")</f>
        <v/>
      </c>
      <c r="E48" s="68"/>
      <c r="F48" s="73"/>
      <c r="G48" s="73"/>
      <c r="H48" s="70"/>
      <c r="I48" s="71"/>
      <c r="J48" s="73"/>
      <c r="K48" s="70"/>
      <c r="L48" s="71"/>
      <c r="M48" s="73"/>
      <c r="N48" s="73"/>
      <c r="O48" s="71"/>
      <c r="P48" s="73"/>
      <c r="Q48" s="73"/>
      <c r="R48" s="71"/>
      <c r="S48" s="73"/>
      <c r="T48" s="71"/>
      <c r="V48" s="49" t="str">
        <f>IF(ISBLANK('Klasificētās vielas'!$B48),"",IF(Iesniedzējs!$G$9&lt;&gt;"",Iesniedzējs!$G$9,IF(Iesniedzējs!$G$23&lt;&gt;"",Iesniedzējs!$G$23,IF(Iesniedzējs!$G$36&lt;&gt;"",Iesniedzējs!$G$36,"Nav norādīts"))))</f>
        <v/>
      </c>
      <c r="W48" s="49" t="str">
        <f>IFERROR(IF(ISBLANK('Klasificētās vielas'!$B48),"",Iesniedzējs!$D$3&amp;" "&amp;Iesniedzējs!$F$3),"")</f>
        <v/>
      </c>
    </row>
    <row r="49" spans="1:23" x14ac:dyDescent="0.25">
      <c r="A49" s="44" t="str">
        <f>IF(ISBLANK('Klasificētās vielas'!$B49),"",COUNTA($B$4:'Klasificētās vielas'!$B49))</f>
        <v/>
      </c>
      <c r="B49" s="45"/>
      <c r="C49" s="103" t="str">
        <f>IFERROR(VLOOKUP('Klasificētās vielas'!$B49,Klasific_vielas,2,FALSE),"")</f>
        <v/>
      </c>
      <c r="D49" s="102" t="str">
        <f>IFERROR(VLOOKUP('Klasificētās vielas'!$B49,Klasific_vielas,3,FALSE),"")</f>
        <v/>
      </c>
      <c r="E49" s="68"/>
      <c r="F49" s="73"/>
      <c r="G49" s="73"/>
      <c r="H49" s="70"/>
      <c r="I49" s="71"/>
      <c r="J49" s="73"/>
      <c r="K49" s="70"/>
      <c r="L49" s="71"/>
      <c r="M49" s="73"/>
      <c r="N49" s="73"/>
      <c r="O49" s="71"/>
      <c r="P49" s="73"/>
      <c r="Q49" s="73"/>
      <c r="R49" s="71"/>
      <c r="S49" s="73"/>
      <c r="T49" s="71"/>
      <c r="V49" s="49" t="str">
        <f>IF(ISBLANK('Klasificētās vielas'!$B49),"",IF(Iesniedzējs!$G$9&lt;&gt;"",Iesniedzējs!$G$9,IF(Iesniedzējs!$G$23&lt;&gt;"",Iesniedzējs!$G$23,IF(Iesniedzējs!$G$36&lt;&gt;"",Iesniedzējs!$G$36,"Nav norādīts"))))</f>
        <v/>
      </c>
      <c r="W49" s="49" t="str">
        <f>IFERROR(IF(ISBLANK('Klasificētās vielas'!$B49),"",Iesniedzējs!$D$3&amp;" "&amp;Iesniedzējs!$F$3),"")</f>
        <v/>
      </c>
    </row>
    <row r="50" spans="1:23" x14ac:dyDescent="0.25">
      <c r="A50" s="44" t="str">
        <f>IF(ISBLANK('Klasificētās vielas'!$B50),"",COUNTA($B$4:'Klasificētās vielas'!$B50))</f>
        <v/>
      </c>
      <c r="B50" s="45"/>
      <c r="C50" s="103" t="str">
        <f>IFERROR(VLOOKUP('Klasificētās vielas'!$B50,Klasific_vielas,2,FALSE),"")</f>
        <v/>
      </c>
      <c r="D50" s="102" t="str">
        <f>IFERROR(VLOOKUP('Klasificētās vielas'!$B50,Klasific_vielas,3,FALSE),"")</f>
        <v/>
      </c>
      <c r="E50" s="68"/>
      <c r="F50" s="73"/>
      <c r="G50" s="73"/>
      <c r="H50" s="70"/>
      <c r="I50" s="71"/>
      <c r="J50" s="73"/>
      <c r="K50" s="70"/>
      <c r="L50" s="71"/>
      <c r="M50" s="73"/>
      <c r="N50" s="73"/>
      <c r="O50" s="71"/>
      <c r="P50" s="73"/>
      <c r="Q50" s="73"/>
      <c r="R50" s="71"/>
      <c r="S50" s="73"/>
      <c r="T50" s="71"/>
      <c r="V50" s="49" t="str">
        <f>IF(ISBLANK('Klasificētās vielas'!$B50),"",IF(Iesniedzējs!$G$9&lt;&gt;"",Iesniedzējs!$G$9,IF(Iesniedzējs!$G$23&lt;&gt;"",Iesniedzējs!$G$23,IF(Iesniedzējs!$G$36&lt;&gt;"",Iesniedzējs!$G$36,"Nav norādīts"))))</f>
        <v/>
      </c>
      <c r="W50" s="49" t="str">
        <f>IFERROR(IF(ISBLANK('Klasificētās vielas'!$B50),"",Iesniedzējs!$D$3&amp;" "&amp;Iesniedzējs!$F$3),"")</f>
        <v/>
      </c>
    </row>
    <row r="51" spans="1:23" x14ac:dyDescent="0.25">
      <c r="A51" s="44" t="str">
        <f>IF(ISBLANK('Klasificētās vielas'!$B51),"",COUNTA($B$4:'Klasificētās vielas'!$B51))</f>
        <v/>
      </c>
      <c r="B51" s="45"/>
      <c r="C51" s="103" t="str">
        <f>IFERROR(VLOOKUP('Klasificētās vielas'!$B51,Klasific_vielas,2,FALSE),"")</f>
        <v/>
      </c>
      <c r="D51" s="102" t="str">
        <f>IFERROR(VLOOKUP('Klasificētās vielas'!$B51,Klasific_vielas,3,FALSE),"")</f>
        <v/>
      </c>
      <c r="E51" s="68"/>
      <c r="F51" s="73"/>
      <c r="G51" s="73"/>
      <c r="H51" s="70"/>
      <c r="I51" s="71"/>
      <c r="J51" s="73"/>
      <c r="K51" s="70"/>
      <c r="L51" s="71"/>
      <c r="M51" s="73"/>
      <c r="N51" s="73"/>
      <c r="O51" s="71"/>
      <c r="P51" s="73"/>
      <c r="Q51" s="73"/>
      <c r="R51" s="71"/>
      <c r="S51" s="73"/>
      <c r="T51" s="71"/>
      <c r="V51" s="49" t="str">
        <f>IF(ISBLANK('Klasificētās vielas'!$B51),"",IF(Iesniedzējs!$G$9&lt;&gt;"",Iesniedzējs!$G$9,IF(Iesniedzējs!$G$23&lt;&gt;"",Iesniedzējs!$G$23,IF(Iesniedzējs!$G$36&lt;&gt;"",Iesniedzējs!$G$36,"Nav norādīts"))))</f>
        <v/>
      </c>
      <c r="W51" s="49" t="str">
        <f>IFERROR(IF(ISBLANK('Klasificētās vielas'!$B51),"",Iesniedzējs!$D$3&amp;" "&amp;Iesniedzējs!$F$3),"")</f>
        <v/>
      </c>
    </row>
    <row r="52" spans="1:23" x14ac:dyDescent="0.25">
      <c r="A52" s="44" t="str">
        <f>IF(ISBLANK('Klasificētās vielas'!$B52),"",COUNTA($B$4:'Klasificētās vielas'!$B52))</f>
        <v/>
      </c>
      <c r="B52" s="45"/>
      <c r="C52" s="103" t="str">
        <f>IFERROR(VLOOKUP('Klasificētās vielas'!$B52,Klasific_vielas,2,FALSE),"")</f>
        <v/>
      </c>
      <c r="D52" s="102" t="str">
        <f>IFERROR(VLOOKUP('Klasificētās vielas'!$B52,Klasific_vielas,3,FALSE),"")</f>
        <v/>
      </c>
      <c r="E52" s="68"/>
      <c r="F52" s="73"/>
      <c r="G52" s="73"/>
      <c r="H52" s="70"/>
      <c r="I52" s="71"/>
      <c r="J52" s="73"/>
      <c r="K52" s="70"/>
      <c r="L52" s="71"/>
      <c r="M52" s="73"/>
      <c r="N52" s="73"/>
      <c r="O52" s="71"/>
      <c r="P52" s="73"/>
      <c r="Q52" s="73"/>
      <c r="R52" s="71"/>
      <c r="S52" s="73"/>
      <c r="T52" s="71"/>
      <c r="V52" s="49" t="str">
        <f>IF(ISBLANK('Klasificētās vielas'!$B52),"",IF(Iesniedzējs!$G$9&lt;&gt;"",Iesniedzējs!$G$9,IF(Iesniedzējs!$G$23&lt;&gt;"",Iesniedzējs!$G$23,IF(Iesniedzējs!$G$36&lt;&gt;"",Iesniedzējs!$G$36,"Nav norādīts"))))</f>
        <v/>
      </c>
      <c r="W52" s="49" t="str">
        <f>IFERROR(IF(ISBLANK('Klasificētās vielas'!$B52),"",Iesniedzējs!$D$3&amp;" "&amp;Iesniedzējs!$F$3),"")</f>
        <v/>
      </c>
    </row>
    <row r="53" spans="1:23" x14ac:dyDescent="0.25">
      <c r="A53" s="44" t="str">
        <f>IF(ISBLANK('Klasificētās vielas'!$B53),"",COUNTA($B$4:'Klasificētās vielas'!$B53))</f>
        <v/>
      </c>
      <c r="B53" s="45"/>
      <c r="C53" s="103" t="str">
        <f>IFERROR(VLOOKUP('Klasificētās vielas'!$B53,Klasific_vielas,2,FALSE),"")</f>
        <v/>
      </c>
      <c r="D53" s="102" t="str">
        <f>IFERROR(VLOOKUP('Klasificētās vielas'!$B53,Klasific_vielas,3,FALSE),"")</f>
        <v/>
      </c>
      <c r="E53" s="68"/>
      <c r="F53" s="73"/>
      <c r="G53" s="73"/>
      <c r="H53" s="70"/>
      <c r="I53" s="71"/>
      <c r="J53" s="73"/>
      <c r="K53" s="70"/>
      <c r="L53" s="71"/>
      <c r="M53" s="73"/>
      <c r="N53" s="73"/>
      <c r="O53" s="71"/>
      <c r="P53" s="73"/>
      <c r="Q53" s="73"/>
      <c r="R53" s="71"/>
      <c r="S53" s="73"/>
      <c r="T53" s="71"/>
      <c r="V53" s="49" t="str">
        <f>IF(ISBLANK('Klasificētās vielas'!$B53),"",IF(Iesniedzējs!$G$9&lt;&gt;"",Iesniedzējs!$G$9,IF(Iesniedzējs!$G$23&lt;&gt;"",Iesniedzējs!$G$23,IF(Iesniedzējs!$G$36&lt;&gt;"",Iesniedzējs!$G$36,"Nav norādīts"))))</f>
        <v/>
      </c>
      <c r="W53" s="49" t="str">
        <f>IFERROR(IF(ISBLANK('Klasificētās vielas'!$B53),"",Iesniedzējs!$D$3&amp;" "&amp;Iesniedzējs!$F$3),"")</f>
        <v/>
      </c>
    </row>
    <row r="54" spans="1:23" x14ac:dyDescent="0.25">
      <c r="A54" s="44" t="str">
        <f>IF(ISBLANK('Klasificētās vielas'!$B54),"",COUNTA($B$4:'Klasificētās vielas'!$B54))</f>
        <v/>
      </c>
      <c r="B54" s="45"/>
      <c r="C54" s="103" t="str">
        <f>IFERROR(VLOOKUP('Klasificētās vielas'!$B54,Klasific_vielas,2,FALSE),"")</f>
        <v/>
      </c>
      <c r="D54" s="102" t="str">
        <f>IFERROR(VLOOKUP('Klasificētās vielas'!$B54,Klasific_vielas,3,FALSE),"")</f>
        <v/>
      </c>
      <c r="E54" s="68"/>
      <c r="F54" s="73"/>
      <c r="G54" s="73"/>
      <c r="H54" s="70"/>
      <c r="I54" s="71"/>
      <c r="J54" s="73"/>
      <c r="K54" s="70"/>
      <c r="L54" s="71"/>
      <c r="M54" s="73"/>
      <c r="N54" s="73"/>
      <c r="O54" s="71"/>
      <c r="P54" s="73"/>
      <c r="Q54" s="73"/>
      <c r="R54" s="71"/>
      <c r="S54" s="73"/>
      <c r="T54" s="71"/>
      <c r="V54" s="49" t="str">
        <f>IF(ISBLANK('Klasificētās vielas'!$B54),"",IF(Iesniedzējs!$G$9&lt;&gt;"",Iesniedzējs!$G$9,IF(Iesniedzējs!$G$23&lt;&gt;"",Iesniedzējs!$G$23,IF(Iesniedzējs!$G$36&lt;&gt;"",Iesniedzējs!$G$36,"Nav norādīts"))))</f>
        <v/>
      </c>
      <c r="W54" s="49" t="str">
        <f>IFERROR(IF(ISBLANK('Klasificētās vielas'!$B54),"",Iesniedzējs!$D$3&amp;" "&amp;Iesniedzējs!$F$3),"")</f>
        <v/>
      </c>
    </row>
    <row r="55" spans="1:23" x14ac:dyDescent="0.25">
      <c r="A55" s="44" t="str">
        <f>IF(ISBLANK('Klasificētās vielas'!$B55),"",COUNTA($B$4:'Klasificētās vielas'!$B55))</f>
        <v/>
      </c>
      <c r="B55" s="45"/>
      <c r="C55" s="103" t="str">
        <f>IFERROR(VLOOKUP('Klasificētās vielas'!$B55,Klasific_vielas,2,FALSE),"")</f>
        <v/>
      </c>
      <c r="D55" s="102" t="str">
        <f>IFERROR(VLOOKUP('Klasificētās vielas'!$B55,Klasific_vielas,3,FALSE),"")</f>
        <v/>
      </c>
      <c r="E55" s="68"/>
      <c r="F55" s="73"/>
      <c r="G55" s="73"/>
      <c r="H55" s="70"/>
      <c r="I55" s="71"/>
      <c r="J55" s="73"/>
      <c r="K55" s="70"/>
      <c r="L55" s="71"/>
      <c r="M55" s="73"/>
      <c r="N55" s="73"/>
      <c r="O55" s="71"/>
      <c r="P55" s="73"/>
      <c r="Q55" s="73"/>
      <c r="R55" s="71"/>
      <c r="S55" s="73"/>
      <c r="T55" s="71"/>
      <c r="V55" s="49" t="str">
        <f>IF(ISBLANK('Klasificētās vielas'!$B55),"",IF(Iesniedzējs!$G$9&lt;&gt;"",Iesniedzējs!$G$9,IF(Iesniedzējs!$G$23&lt;&gt;"",Iesniedzējs!$G$23,IF(Iesniedzējs!$G$36&lt;&gt;"",Iesniedzējs!$G$36,"Nav norādīts"))))</f>
        <v/>
      </c>
      <c r="W55" s="49" t="str">
        <f>IFERROR(IF(ISBLANK('Klasificētās vielas'!$B55),"",Iesniedzējs!$D$3&amp;" "&amp;Iesniedzējs!$F$3),"")</f>
        <v/>
      </c>
    </row>
    <row r="56" spans="1:23" x14ac:dyDescent="0.25">
      <c r="A56" s="44" t="str">
        <f>IF(ISBLANK('Klasificētās vielas'!$B56),"",COUNTA($B$4:'Klasificētās vielas'!$B56))</f>
        <v/>
      </c>
      <c r="B56" s="45"/>
      <c r="C56" s="103" t="str">
        <f>IFERROR(VLOOKUP('Klasificētās vielas'!$B56,Klasific_vielas,2,FALSE),"")</f>
        <v/>
      </c>
      <c r="D56" s="102" t="str">
        <f>IFERROR(VLOOKUP('Klasificētās vielas'!$B56,Klasific_vielas,3,FALSE),"")</f>
        <v/>
      </c>
      <c r="E56" s="68"/>
      <c r="F56" s="73"/>
      <c r="G56" s="73"/>
      <c r="H56" s="70"/>
      <c r="I56" s="71"/>
      <c r="J56" s="73"/>
      <c r="K56" s="70"/>
      <c r="L56" s="71"/>
      <c r="M56" s="73"/>
      <c r="N56" s="73"/>
      <c r="O56" s="71"/>
      <c r="P56" s="73"/>
      <c r="Q56" s="73"/>
      <c r="R56" s="71"/>
      <c r="S56" s="73"/>
      <c r="T56" s="71"/>
      <c r="V56" s="49" t="str">
        <f>IF(ISBLANK('Klasificētās vielas'!$B56),"",IF(Iesniedzējs!$G$9&lt;&gt;"",Iesniedzējs!$G$9,IF(Iesniedzējs!$G$23&lt;&gt;"",Iesniedzējs!$G$23,IF(Iesniedzējs!$G$36&lt;&gt;"",Iesniedzējs!$G$36,"Nav norādīts"))))</f>
        <v/>
      </c>
      <c r="W56" s="49" t="str">
        <f>IFERROR(IF(ISBLANK('Klasificētās vielas'!$B56),"",Iesniedzējs!$D$3&amp;" "&amp;Iesniedzējs!$F$3),"")</f>
        <v/>
      </c>
    </row>
    <row r="57" spans="1:23" x14ac:dyDescent="0.25">
      <c r="A57" s="44" t="str">
        <f>IF(ISBLANK('Klasificētās vielas'!$B57),"",COUNTA($B$4:'Klasificētās vielas'!$B57))</f>
        <v/>
      </c>
      <c r="B57" s="45"/>
      <c r="C57" s="103" t="str">
        <f>IFERROR(VLOOKUP('Klasificētās vielas'!$B57,Klasific_vielas,2,FALSE),"")</f>
        <v/>
      </c>
      <c r="D57" s="102" t="str">
        <f>IFERROR(VLOOKUP('Klasificētās vielas'!$B57,Klasific_vielas,3,FALSE),"")</f>
        <v/>
      </c>
      <c r="E57" s="68"/>
      <c r="F57" s="73"/>
      <c r="G57" s="73"/>
      <c r="H57" s="70"/>
      <c r="I57" s="71"/>
      <c r="J57" s="73"/>
      <c r="K57" s="70"/>
      <c r="L57" s="71"/>
      <c r="M57" s="73"/>
      <c r="N57" s="73"/>
      <c r="O57" s="71"/>
      <c r="P57" s="73"/>
      <c r="Q57" s="73"/>
      <c r="R57" s="71"/>
      <c r="S57" s="73"/>
      <c r="T57" s="71"/>
      <c r="V57" s="49" t="str">
        <f>IF(ISBLANK('Klasificētās vielas'!$B57),"",IF(Iesniedzējs!$G$9&lt;&gt;"",Iesniedzējs!$G$9,IF(Iesniedzējs!$G$23&lt;&gt;"",Iesniedzējs!$G$23,IF(Iesniedzējs!$G$36&lt;&gt;"",Iesniedzējs!$G$36,"Nav norādīts"))))</f>
        <v/>
      </c>
      <c r="W57" s="49" t="str">
        <f>IFERROR(IF(ISBLANK('Klasificētās vielas'!$B57),"",Iesniedzējs!$D$3&amp;" "&amp;Iesniedzējs!$F$3),"")</f>
        <v/>
      </c>
    </row>
    <row r="58" spans="1:23" x14ac:dyDescent="0.25">
      <c r="A58" s="44" t="str">
        <f>IF(ISBLANK('Klasificētās vielas'!$B58),"",COUNTA($B$4:'Klasificētās vielas'!$B58))</f>
        <v/>
      </c>
      <c r="B58" s="45"/>
      <c r="C58" s="103" t="str">
        <f>IFERROR(VLOOKUP('Klasificētās vielas'!$B58,Klasific_vielas,2,FALSE),"")</f>
        <v/>
      </c>
      <c r="D58" s="102" t="str">
        <f>IFERROR(VLOOKUP('Klasificētās vielas'!$B58,Klasific_vielas,3,FALSE),"")</f>
        <v/>
      </c>
      <c r="E58" s="68"/>
      <c r="F58" s="73"/>
      <c r="G58" s="73"/>
      <c r="H58" s="70"/>
      <c r="I58" s="71"/>
      <c r="J58" s="73"/>
      <c r="K58" s="70"/>
      <c r="L58" s="71"/>
      <c r="M58" s="73"/>
      <c r="N58" s="73"/>
      <c r="O58" s="71"/>
      <c r="P58" s="73"/>
      <c r="Q58" s="73"/>
      <c r="R58" s="71"/>
      <c r="S58" s="73"/>
      <c r="T58" s="71"/>
      <c r="V58" s="49" t="str">
        <f>IF(ISBLANK('Klasificētās vielas'!$B58),"",IF(Iesniedzējs!$G$9&lt;&gt;"",Iesniedzējs!$G$9,IF(Iesniedzējs!$G$23&lt;&gt;"",Iesniedzējs!$G$23,IF(Iesniedzējs!$G$36&lt;&gt;"",Iesniedzējs!$G$36,"Nav norādīts"))))</f>
        <v/>
      </c>
      <c r="W58" s="49" t="str">
        <f>IFERROR(IF(ISBLANK('Klasificētās vielas'!$B58),"",Iesniedzējs!$D$3&amp;" "&amp;Iesniedzējs!$F$3),"")</f>
        <v/>
      </c>
    </row>
    <row r="59" spans="1:23" x14ac:dyDescent="0.25">
      <c r="A59" s="44" t="str">
        <f>IF(ISBLANK('Klasificētās vielas'!$B59),"",COUNTA($B$4:'Klasificētās vielas'!$B59))</f>
        <v/>
      </c>
      <c r="B59" s="45"/>
      <c r="C59" s="103" t="str">
        <f>IFERROR(VLOOKUP('Klasificētās vielas'!$B59,Klasific_vielas,2,FALSE),"")</f>
        <v/>
      </c>
      <c r="D59" s="102" t="str">
        <f>IFERROR(VLOOKUP('Klasificētās vielas'!$B59,Klasific_vielas,3,FALSE),"")</f>
        <v/>
      </c>
      <c r="E59" s="68"/>
      <c r="F59" s="73"/>
      <c r="G59" s="73"/>
      <c r="H59" s="70"/>
      <c r="I59" s="71"/>
      <c r="J59" s="73"/>
      <c r="K59" s="70"/>
      <c r="L59" s="71"/>
      <c r="M59" s="73"/>
      <c r="N59" s="73"/>
      <c r="O59" s="71"/>
      <c r="P59" s="73"/>
      <c r="Q59" s="73"/>
      <c r="R59" s="71"/>
      <c r="S59" s="73"/>
      <c r="T59" s="71"/>
      <c r="V59" s="49" t="str">
        <f>IF(ISBLANK('Klasificētās vielas'!$B59),"",IF(Iesniedzējs!$G$9&lt;&gt;"",Iesniedzējs!$G$9,IF(Iesniedzējs!$G$23&lt;&gt;"",Iesniedzējs!$G$23,IF(Iesniedzējs!$G$36&lt;&gt;"",Iesniedzējs!$G$36,"Nav norādīts"))))</f>
        <v/>
      </c>
      <c r="W59" s="49" t="str">
        <f>IFERROR(IF(ISBLANK('Klasificētās vielas'!$B59),"",Iesniedzējs!$D$3&amp;" "&amp;Iesniedzējs!$F$3),"")</f>
        <v/>
      </c>
    </row>
    <row r="60" spans="1:23" x14ac:dyDescent="0.25">
      <c r="A60" s="44" t="str">
        <f>IF(ISBLANK('Klasificētās vielas'!$B60),"",COUNTA($B$4:'Klasificētās vielas'!$B60))</f>
        <v/>
      </c>
      <c r="B60" s="45"/>
      <c r="C60" s="103" t="str">
        <f>IFERROR(VLOOKUP('Klasificētās vielas'!$B60,Klasific_vielas,2,FALSE),"")</f>
        <v/>
      </c>
      <c r="D60" s="102" t="str">
        <f>IFERROR(VLOOKUP('Klasificētās vielas'!$B60,Klasific_vielas,3,FALSE),"")</f>
        <v/>
      </c>
      <c r="E60" s="68"/>
      <c r="F60" s="73"/>
      <c r="G60" s="73"/>
      <c r="H60" s="70"/>
      <c r="I60" s="71"/>
      <c r="J60" s="73"/>
      <c r="K60" s="70"/>
      <c r="L60" s="71"/>
      <c r="M60" s="73"/>
      <c r="N60" s="73"/>
      <c r="O60" s="71"/>
      <c r="P60" s="73"/>
      <c r="Q60" s="73"/>
      <c r="R60" s="71"/>
      <c r="S60" s="73"/>
      <c r="T60" s="71"/>
      <c r="V60" s="49" t="str">
        <f>IF(ISBLANK('Klasificētās vielas'!$B60),"",IF(Iesniedzējs!$G$9&lt;&gt;"",Iesniedzējs!$G$9,IF(Iesniedzējs!$G$23&lt;&gt;"",Iesniedzējs!$G$23,IF(Iesniedzējs!$G$36&lt;&gt;"",Iesniedzējs!$G$36,"Nav norādīts"))))</f>
        <v/>
      </c>
      <c r="W60" s="49" t="str">
        <f>IFERROR(IF(ISBLANK('Klasificētās vielas'!$B60),"",Iesniedzējs!$D$3&amp;" "&amp;Iesniedzējs!$F$3),"")</f>
        <v/>
      </c>
    </row>
    <row r="61" spans="1:23" x14ac:dyDescent="0.25">
      <c r="A61" s="44" t="str">
        <f>IF(ISBLANK('Klasificētās vielas'!$B61),"",COUNTA($B$4:'Klasificētās vielas'!$B61))</f>
        <v/>
      </c>
      <c r="B61" s="45"/>
      <c r="C61" s="103" t="str">
        <f>IFERROR(VLOOKUP('Klasificētās vielas'!$B61,Klasific_vielas,2,FALSE),"")</f>
        <v/>
      </c>
      <c r="D61" s="102" t="str">
        <f>IFERROR(VLOOKUP('Klasificētās vielas'!$B61,Klasific_vielas,3,FALSE),"")</f>
        <v/>
      </c>
      <c r="E61" s="68"/>
      <c r="F61" s="73"/>
      <c r="G61" s="73"/>
      <c r="H61" s="70"/>
      <c r="I61" s="71"/>
      <c r="J61" s="73"/>
      <c r="K61" s="70"/>
      <c r="L61" s="71"/>
      <c r="M61" s="73"/>
      <c r="N61" s="73"/>
      <c r="O61" s="71"/>
      <c r="P61" s="73"/>
      <c r="Q61" s="73"/>
      <c r="R61" s="71"/>
      <c r="S61" s="73"/>
      <c r="T61" s="71"/>
      <c r="V61" s="49" t="str">
        <f>IF(ISBLANK('Klasificētās vielas'!$B61),"",IF(Iesniedzējs!$G$9&lt;&gt;"",Iesniedzējs!$G$9,IF(Iesniedzējs!$G$23&lt;&gt;"",Iesniedzējs!$G$23,IF(Iesniedzējs!$G$36&lt;&gt;"",Iesniedzējs!$G$36,"Nav norādīts"))))</f>
        <v/>
      </c>
      <c r="W61" s="49" t="str">
        <f>IFERROR(IF(ISBLANK('Klasificētās vielas'!$B61),"",Iesniedzējs!$D$3&amp;" "&amp;Iesniedzējs!$F$3),"")</f>
        <v/>
      </c>
    </row>
    <row r="62" spans="1:23" x14ac:dyDescent="0.25">
      <c r="A62" s="44" t="str">
        <f>IF(ISBLANK('Klasificētās vielas'!$B62),"",COUNTA($B$4:'Klasificētās vielas'!$B62))</f>
        <v/>
      </c>
      <c r="B62" s="45"/>
      <c r="C62" s="103" t="str">
        <f>IFERROR(VLOOKUP('Klasificētās vielas'!$B62,Klasific_vielas,2,FALSE),"")</f>
        <v/>
      </c>
      <c r="D62" s="102" t="str">
        <f>IFERROR(VLOOKUP('Klasificētās vielas'!$B62,Klasific_vielas,3,FALSE),"")</f>
        <v/>
      </c>
      <c r="E62" s="68"/>
      <c r="F62" s="73"/>
      <c r="G62" s="73"/>
      <c r="H62" s="70"/>
      <c r="I62" s="71"/>
      <c r="J62" s="73"/>
      <c r="K62" s="70"/>
      <c r="L62" s="71"/>
      <c r="M62" s="73"/>
      <c r="N62" s="73"/>
      <c r="O62" s="71"/>
      <c r="P62" s="73"/>
      <c r="Q62" s="73"/>
      <c r="R62" s="71"/>
      <c r="S62" s="73"/>
      <c r="T62" s="71"/>
      <c r="V62" s="49" t="str">
        <f>IF(ISBLANK('Klasificētās vielas'!$B62),"",IF(Iesniedzējs!$G$9&lt;&gt;"",Iesniedzējs!$G$9,IF(Iesniedzējs!$G$23&lt;&gt;"",Iesniedzējs!$G$23,IF(Iesniedzējs!$G$36&lt;&gt;"",Iesniedzējs!$G$36,"Nav norādīts"))))</f>
        <v/>
      </c>
      <c r="W62" s="49" t="str">
        <f>IFERROR(IF(ISBLANK('Klasificētās vielas'!$B62),"",Iesniedzējs!$D$3&amp;" "&amp;Iesniedzējs!$F$3),"")</f>
        <v/>
      </c>
    </row>
    <row r="63" spans="1:23" x14ac:dyDescent="0.25">
      <c r="A63" s="44" t="str">
        <f>IF(ISBLANK('Klasificētās vielas'!$B63),"",COUNTA($B$4:'Klasificētās vielas'!$B63))</f>
        <v/>
      </c>
      <c r="B63" s="45"/>
      <c r="C63" s="103" t="str">
        <f>IFERROR(VLOOKUP('Klasificētās vielas'!$B63,Klasific_vielas,2,FALSE),"")</f>
        <v/>
      </c>
      <c r="D63" s="102" t="str">
        <f>IFERROR(VLOOKUP('Klasificētās vielas'!$B63,Klasific_vielas,3,FALSE),"")</f>
        <v/>
      </c>
      <c r="E63" s="68"/>
      <c r="F63" s="73"/>
      <c r="G63" s="73"/>
      <c r="H63" s="70"/>
      <c r="I63" s="71"/>
      <c r="J63" s="73"/>
      <c r="K63" s="70"/>
      <c r="L63" s="71"/>
      <c r="M63" s="73"/>
      <c r="N63" s="73"/>
      <c r="O63" s="71"/>
      <c r="P63" s="73"/>
      <c r="Q63" s="73"/>
      <c r="R63" s="71"/>
      <c r="S63" s="73"/>
      <c r="T63" s="71"/>
      <c r="V63" s="49" t="str">
        <f>IF(ISBLANK('Klasificētās vielas'!$B63),"",IF(Iesniedzējs!$G$9&lt;&gt;"",Iesniedzējs!$G$9,IF(Iesniedzējs!$G$23&lt;&gt;"",Iesniedzējs!$G$23,IF(Iesniedzējs!$G$36&lt;&gt;"",Iesniedzējs!$G$36,"Nav norādīts"))))</f>
        <v/>
      </c>
      <c r="W63" s="49" t="str">
        <f>IFERROR(IF(ISBLANK('Klasificētās vielas'!$B63),"",Iesniedzējs!$D$3&amp;" "&amp;Iesniedzējs!$F$3),"")</f>
        <v/>
      </c>
    </row>
    <row r="64" spans="1:23" x14ac:dyDescent="0.25">
      <c r="A64" s="44" t="str">
        <f>IF(ISBLANK('Klasificētās vielas'!$B64),"",COUNTA($B$4:'Klasificētās vielas'!$B64))</f>
        <v/>
      </c>
      <c r="B64" s="45"/>
      <c r="C64" s="103" t="str">
        <f>IFERROR(VLOOKUP('Klasificētās vielas'!$B64,Klasific_vielas,2,FALSE),"")</f>
        <v/>
      </c>
      <c r="D64" s="102" t="str">
        <f>IFERROR(VLOOKUP('Klasificētās vielas'!$B64,Klasific_vielas,3,FALSE),"")</f>
        <v/>
      </c>
      <c r="E64" s="68"/>
      <c r="F64" s="73"/>
      <c r="G64" s="73"/>
      <c r="H64" s="70"/>
      <c r="I64" s="71"/>
      <c r="J64" s="73"/>
      <c r="K64" s="70"/>
      <c r="L64" s="71"/>
      <c r="M64" s="73"/>
      <c r="N64" s="73"/>
      <c r="O64" s="71"/>
      <c r="P64" s="73"/>
      <c r="Q64" s="73"/>
      <c r="R64" s="71"/>
      <c r="S64" s="73"/>
      <c r="T64" s="71"/>
      <c r="V64" s="49" t="str">
        <f>IF(ISBLANK('Klasificētās vielas'!$B64),"",IF(Iesniedzējs!$G$9&lt;&gt;"",Iesniedzējs!$G$9,IF(Iesniedzējs!$G$23&lt;&gt;"",Iesniedzējs!$G$23,IF(Iesniedzējs!$G$36&lt;&gt;"",Iesniedzējs!$G$36,"Nav norādīts"))))</f>
        <v/>
      </c>
      <c r="W64" s="49" t="str">
        <f>IFERROR(IF(ISBLANK('Klasificētās vielas'!$B64),"",Iesniedzējs!$D$3&amp;" "&amp;Iesniedzējs!$F$3),"")</f>
        <v/>
      </c>
    </row>
    <row r="65" spans="1:23" x14ac:dyDescent="0.25">
      <c r="A65" s="44" t="str">
        <f>IF(ISBLANK('Klasificētās vielas'!$B65),"",COUNTA($B$4:'Klasificētās vielas'!$B65))</f>
        <v/>
      </c>
      <c r="B65" s="45"/>
      <c r="C65" s="103" t="str">
        <f>IFERROR(VLOOKUP('Klasificētās vielas'!$B65,Klasific_vielas,2,FALSE),"")</f>
        <v/>
      </c>
      <c r="D65" s="102" t="str">
        <f>IFERROR(VLOOKUP('Klasificētās vielas'!$B65,Klasific_vielas,3,FALSE),"")</f>
        <v/>
      </c>
      <c r="E65" s="68"/>
      <c r="F65" s="73"/>
      <c r="G65" s="73"/>
      <c r="H65" s="70"/>
      <c r="I65" s="71"/>
      <c r="J65" s="73"/>
      <c r="K65" s="70"/>
      <c r="L65" s="71"/>
      <c r="M65" s="73"/>
      <c r="N65" s="73"/>
      <c r="O65" s="71"/>
      <c r="P65" s="73"/>
      <c r="Q65" s="73"/>
      <c r="R65" s="71"/>
      <c r="S65" s="73"/>
      <c r="T65" s="71"/>
      <c r="V65" s="49" t="str">
        <f>IF(ISBLANK('Klasificētās vielas'!$B65),"",IF(Iesniedzējs!$G$9&lt;&gt;"",Iesniedzējs!$G$9,IF(Iesniedzējs!$G$23&lt;&gt;"",Iesniedzējs!$G$23,IF(Iesniedzējs!$G$36&lt;&gt;"",Iesniedzējs!$G$36,"Nav norādīts"))))</f>
        <v/>
      </c>
      <c r="W65" s="49" t="str">
        <f>IFERROR(IF(ISBLANK('Klasificētās vielas'!$B65),"",Iesniedzējs!$D$3&amp;" "&amp;Iesniedzējs!$F$3),"")</f>
        <v/>
      </c>
    </row>
    <row r="66" spans="1:23" x14ac:dyDescent="0.25">
      <c r="A66" s="44" t="str">
        <f>IF(ISBLANK('Klasificētās vielas'!$B66),"",COUNTA($B$4:'Klasificētās vielas'!$B66))</f>
        <v/>
      </c>
      <c r="B66" s="45"/>
      <c r="C66" s="103" t="str">
        <f>IFERROR(VLOOKUP('Klasificētās vielas'!$B66,Klasific_vielas,2,FALSE),"")</f>
        <v/>
      </c>
      <c r="D66" s="102" t="str">
        <f>IFERROR(VLOOKUP('Klasificētās vielas'!$B66,Klasific_vielas,3,FALSE),"")</f>
        <v/>
      </c>
      <c r="E66" s="68"/>
      <c r="F66" s="73"/>
      <c r="G66" s="73"/>
      <c r="H66" s="70"/>
      <c r="I66" s="71"/>
      <c r="J66" s="73"/>
      <c r="K66" s="70"/>
      <c r="L66" s="71"/>
      <c r="M66" s="73"/>
      <c r="N66" s="73"/>
      <c r="O66" s="71"/>
      <c r="P66" s="73"/>
      <c r="Q66" s="73"/>
      <c r="R66" s="71"/>
      <c r="S66" s="73"/>
      <c r="T66" s="71"/>
      <c r="V66" s="49" t="str">
        <f>IF(ISBLANK('Klasificētās vielas'!$B66),"",IF(Iesniedzējs!$G$9&lt;&gt;"",Iesniedzējs!$G$9,IF(Iesniedzējs!$G$23&lt;&gt;"",Iesniedzējs!$G$23,IF(Iesniedzējs!$G$36&lt;&gt;"",Iesniedzējs!$G$36,"Nav norādīts"))))</f>
        <v/>
      </c>
      <c r="W66" s="49" t="str">
        <f>IFERROR(IF(ISBLANK('Klasificētās vielas'!$B66),"",Iesniedzējs!$D$3&amp;" "&amp;Iesniedzējs!$F$3),"")</f>
        <v/>
      </c>
    </row>
    <row r="67" spans="1:23" x14ac:dyDescent="0.25">
      <c r="A67" s="44" t="str">
        <f>IF(ISBLANK('Klasificētās vielas'!$B67),"",COUNTA($B$4:'Klasificētās vielas'!$B67))</f>
        <v/>
      </c>
      <c r="B67" s="45"/>
      <c r="C67" s="103" t="str">
        <f>IFERROR(VLOOKUP('Klasificētās vielas'!$B67,Klasific_vielas,2,FALSE),"")</f>
        <v/>
      </c>
      <c r="D67" s="102" t="str">
        <f>IFERROR(VLOOKUP('Klasificētās vielas'!$B67,Klasific_vielas,3,FALSE),"")</f>
        <v/>
      </c>
      <c r="E67" s="68"/>
      <c r="F67" s="73"/>
      <c r="G67" s="73"/>
      <c r="H67" s="70"/>
      <c r="I67" s="71"/>
      <c r="J67" s="73"/>
      <c r="K67" s="70"/>
      <c r="L67" s="71"/>
      <c r="M67" s="73"/>
      <c r="N67" s="73"/>
      <c r="O67" s="71"/>
      <c r="P67" s="73"/>
      <c r="Q67" s="73"/>
      <c r="R67" s="71"/>
      <c r="S67" s="73"/>
      <c r="T67" s="71"/>
      <c r="V67" s="49" t="str">
        <f>IF(ISBLANK('Klasificētās vielas'!$B67),"",IF(Iesniedzējs!$G$9&lt;&gt;"",Iesniedzējs!$G$9,IF(Iesniedzējs!$G$23&lt;&gt;"",Iesniedzējs!$G$23,IF(Iesniedzējs!$G$36&lt;&gt;"",Iesniedzējs!$G$36,"Nav norādīts"))))</f>
        <v/>
      </c>
      <c r="W67" s="49" t="str">
        <f>IFERROR(IF(ISBLANK('Klasificētās vielas'!$B67),"",Iesniedzējs!$D$3&amp;" "&amp;Iesniedzējs!$F$3),"")</f>
        <v/>
      </c>
    </row>
    <row r="68" spans="1:23" x14ac:dyDescent="0.25">
      <c r="A68" s="44" t="str">
        <f>IF(ISBLANK('Klasificētās vielas'!$B68),"",COUNTA($B$4:'Klasificētās vielas'!$B68))</f>
        <v/>
      </c>
      <c r="B68" s="45"/>
      <c r="C68" s="103" t="str">
        <f>IFERROR(VLOOKUP('Klasificētās vielas'!$B68,Klasific_vielas,2,FALSE),"")</f>
        <v/>
      </c>
      <c r="D68" s="102" t="str">
        <f>IFERROR(VLOOKUP('Klasificētās vielas'!$B68,Klasific_vielas,3,FALSE),"")</f>
        <v/>
      </c>
      <c r="E68" s="68"/>
      <c r="F68" s="73"/>
      <c r="G68" s="73"/>
      <c r="H68" s="70"/>
      <c r="I68" s="71"/>
      <c r="J68" s="73"/>
      <c r="K68" s="70"/>
      <c r="L68" s="71"/>
      <c r="M68" s="73"/>
      <c r="N68" s="73"/>
      <c r="O68" s="71"/>
      <c r="P68" s="73"/>
      <c r="Q68" s="73"/>
      <c r="R68" s="71"/>
      <c r="S68" s="73"/>
      <c r="T68" s="71"/>
      <c r="V68" s="49" t="str">
        <f>IF(ISBLANK('Klasificētās vielas'!$B68),"",IF(Iesniedzējs!$G$9&lt;&gt;"",Iesniedzējs!$G$9,IF(Iesniedzējs!$G$23&lt;&gt;"",Iesniedzējs!$G$23,IF(Iesniedzējs!$G$36&lt;&gt;"",Iesniedzējs!$G$36,"Nav norādīts"))))</f>
        <v/>
      </c>
      <c r="W68" s="49" t="str">
        <f>IFERROR(IF(ISBLANK('Klasificētās vielas'!$B68),"",Iesniedzējs!$D$3&amp;" "&amp;Iesniedzējs!$F$3),"")</f>
        <v/>
      </c>
    </row>
    <row r="69" spans="1:23" x14ac:dyDescent="0.25">
      <c r="A69" s="44" t="str">
        <f>IF(ISBLANK('Klasificētās vielas'!$B69),"",COUNTA($B$4:'Klasificētās vielas'!$B69))</f>
        <v/>
      </c>
      <c r="B69" s="45"/>
      <c r="C69" s="103" t="str">
        <f>IFERROR(VLOOKUP('Klasificētās vielas'!$B69,Klasific_vielas,2,FALSE),"")</f>
        <v/>
      </c>
      <c r="D69" s="102" t="str">
        <f>IFERROR(VLOOKUP('Klasificētās vielas'!$B69,Klasific_vielas,3,FALSE),"")</f>
        <v/>
      </c>
      <c r="E69" s="68"/>
      <c r="F69" s="73"/>
      <c r="G69" s="73"/>
      <c r="H69" s="70"/>
      <c r="I69" s="71"/>
      <c r="J69" s="73"/>
      <c r="K69" s="70"/>
      <c r="L69" s="71"/>
      <c r="M69" s="73"/>
      <c r="N69" s="73"/>
      <c r="O69" s="71"/>
      <c r="P69" s="73"/>
      <c r="Q69" s="73"/>
      <c r="R69" s="71"/>
      <c r="S69" s="73"/>
      <c r="T69" s="71"/>
      <c r="V69" s="49" t="str">
        <f>IF(ISBLANK('Klasificētās vielas'!$B69),"",IF(Iesniedzējs!$G$9&lt;&gt;"",Iesniedzējs!$G$9,IF(Iesniedzējs!$G$23&lt;&gt;"",Iesniedzējs!$G$23,IF(Iesniedzējs!$G$36&lt;&gt;"",Iesniedzējs!$G$36,"Nav norādīts"))))</f>
        <v/>
      </c>
      <c r="W69" s="49" t="str">
        <f>IFERROR(IF(ISBLANK('Klasificētās vielas'!$B69),"",Iesniedzējs!$D$3&amp;" "&amp;Iesniedzējs!$F$3),"")</f>
        <v/>
      </c>
    </row>
    <row r="70" spans="1:23" x14ac:dyDescent="0.25">
      <c r="A70" s="44" t="str">
        <f>IF(ISBLANK('Klasificētās vielas'!$B70),"",COUNTA($B$4:'Klasificētās vielas'!$B70))</f>
        <v/>
      </c>
      <c r="B70" s="45"/>
      <c r="C70" s="103" t="str">
        <f>IFERROR(VLOOKUP('Klasificētās vielas'!$B70,Klasific_vielas,2,FALSE),"")</f>
        <v/>
      </c>
      <c r="D70" s="102" t="str">
        <f>IFERROR(VLOOKUP('Klasificētās vielas'!$B70,Klasific_vielas,3,FALSE),"")</f>
        <v/>
      </c>
      <c r="E70" s="68"/>
      <c r="F70" s="73"/>
      <c r="G70" s="73"/>
      <c r="H70" s="70"/>
      <c r="I70" s="71"/>
      <c r="J70" s="73"/>
      <c r="K70" s="70"/>
      <c r="L70" s="71"/>
      <c r="M70" s="73"/>
      <c r="N70" s="73"/>
      <c r="O70" s="71"/>
      <c r="P70" s="73"/>
      <c r="Q70" s="73"/>
      <c r="R70" s="71"/>
      <c r="S70" s="73"/>
      <c r="T70" s="71"/>
      <c r="V70" s="49" t="str">
        <f>IF(ISBLANK('Klasificētās vielas'!$B70),"",IF(Iesniedzējs!$G$9&lt;&gt;"",Iesniedzējs!$G$9,IF(Iesniedzējs!$G$23&lt;&gt;"",Iesniedzējs!$G$23,IF(Iesniedzējs!$G$36&lt;&gt;"",Iesniedzējs!$G$36,"Nav norādīts"))))</f>
        <v/>
      </c>
      <c r="W70" s="49" t="str">
        <f>IFERROR(IF(ISBLANK('Klasificētās vielas'!$B70),"",Iesniedzējs!$D$3&amp;" "&amp;Iesniedzējs!$F$3),"")</f>
        <v/>
      </c>
    </row>
    <row r="71" spans="1:23" x14ac:dyDescent="0.25">
      <c r="A71" s="44" t="str">
        <f>IF(ISBLANK('Klasificētās vielas'!$B71),"",COUNTA($B$4:'Klasificētās vielas'!$B71))</f>
        <v/>
      </c>
      <c r="B71" s="45"/>
      <c r="C71" s="103" t="str">
        <f>IFERROR(VLOOKUP('Klasificētās vielas'!$B71,Klasific_vielas,2,FALSE),"")</f>
        <v/>
      </c>
      <c r="D71" s="102" t="str">
        <f>IFERROR(VLOOKUP('Klasificētās vielas'!$B71,Klasific_vielas,3,FALSE),"")</f>
        <v/>
      </c>
      <c r="E71" s="68"/>
      <c r="F71" s="73"/>
      <c r="G71" s="73"/>
      <c r="H71" s="70"/>
      <c r="I71" s="71"/>
      <c r="J71" s="73"/>
      <c r="K71" s="70"/>
      <c r="L71" s="71"/>
      <c r="M71" s="73"/>
      <c r="N71" s="73"/>
      <c r="O71" s="71"/>
      <c r="P71" s="73"/>
      <c r="Q71" s="73"/>
      <c r="R71" s="71"/>
      <c r="S71" s="73"/>
      <c r="T71" s="71"/>
      <c r="V71" s="49" t="str">
        <f>IF(ISBLANK('Klasificētās vielas'!$B71),"",IF(Iesniedzējs!$G$9&lt;&gt;"",Iesniedzējs!$G$9,IF(Iesniedzējs!$G$23&lt;&gt;"",Iesniedzējs!$G$23,IF(Iesniedzējs!$G$36&lt;&gt;"",Iesniedzējs!$G$36,"Nav norādīts"))))</f>
        <v/>
      </c>
      <c r="W71" s="49" t="str">
        <f>IFERROR(IF(ISBLANK('Klasificētās vielas'!$B71),"",Iesniedzējs!$D$3&amp;" "&amp;Iesniedzējs!$F$3),"")</f>
        <v/>
      </c>
    </row>
    <row r="72" spans="1:23" x14ac:dyDescent="0.25">
      <c r="A72" s="44" t="str">
        <f>IF(ISBLANK('Klasificētās vielas'!$B72),"",COUNTA($B$4:'Klasificētās vielas'!$B72))</f>
        <v/>
      </c>
      <c r="B72" s="45"/>
      <c r="C72" s="103" t="str">
        <f>IFERROR(VLOOKUP('Klasificētās vielas'!$B72,Klasific_vielas,2,FALSE),"")</f>
        <v/>
      </c>
      <c r="D72" s="102" t="str">
        <f>IFERROR(VLOOKUP('Klasificētās vielas'!$B72,Klasific_vielas,3,FALSE),"")</f>
        <v/>
      </c>
      <c r="E72" s="68"/>
      <c r="F72" s="73"/>
      <c r="G72" s="73"/>
      <c r="H72" s="70"/>
      <c r="I72" s="71"/>
      <c r="J72" s="73"/>
      <c r="K72" s="70"/>
      <c r="L72" s="71"/>
      <c r="M72" s="73"/>
      <c r="N72" s="73"/>
      <c r="O72" s="71"/>
      <c r="P72" s="73"/>
      <c r="Q72" s="73"/>
      <c r="R72" s="71"/>
      <c r="S72" s="73"/>
      <c r="T72" s="71"/>
      <c r="V72" s="49" t="str">
        <f>IF(ISBLANK('Klasificētās vielas'!$B72),"",IF(Iesniedzējs!$G$9&lt;&gt;"",Iesniedzējs!$G$9,IF(Iesniedzējs!$G$23&lt;&gt;"",Iesniedzējs!$G$23,IF(Iesniedzējs!$G$36&lt;&gt;"",Iesniedzējs!$G$36,"Nav norādīts"))))</f>
        <v/>
      </c>
      <c r="W72" s="49" t="str">
        <f>IFERROR(IF(ISBLANK('Klasificētās vielas'!$B72),"",Iesniedzējs!$D$3&amp;" "&amp;Iesniedzējs!$F$3),"")</f>
        <v/>
      </c>
    </row>
    <row r="73" spans="1:23" x14ac:dyDescent="0.25">
      <c r="A73" s="44" t="str">
        <f>IF(ISBLANK('Klasificētās vielas'!$B73),"",COUNTA($B$4:'Klasificētās vielas'!$B73))</f>
        <v/>
      </c>
      <c r="B73" s="45"/>
      <c r="C73" s="103" t="str">
        <f>IFERROR(VLOOKUP('Klasificētās vielas'!$B73,Klasific_vielas,2,FALSE),"")</f>
        <v/>
      </c>
      <c r="D73" s="102" t="str">
        <f>IFERROR(VLOOKUP('Klasificētās vielas'!$B73,Klasific_vielas,3,FALSE),"")</f>
        <v/>
      </c>
      <c r="E73" s="68"/>
      <c r="F73" s="73"/>
      <c r="G73" s="73"/>
      <c r="H73" s="70"/>
      <c r="I73" s="71"/>
      <c r="J73" s="73"/>
      <c r="K73" s="70"/>
      <c r="L73" s="71"/>
      <c r="M73" s="73"/>
      <c r="N73" s="73"/>
      <c r="O73" s="71"/>
      <c r="P73" s="73"/>
      <c r="Q73" s="73"/>
      <c r="R73" s="71"/>
      <c r="S73" s="73"/>
      <c r="T73" s="71"/>
      <c r="V73" s="49" t="str">
        <f>IF(ISBLANK('Klasificētās vielas'!$B73),"",IF(Iesniedzējs!$G$9&lt;&gt;"",Iesniedzējs!$G$9,IF(Iesniedzējs!$G$23&lt;&gt;"",Iesniedzējs!$G$23,IF(Iesniedzējs!$G$36&lt;&gt;"",Iesniedzējs!$G$36,"Nav norādīts"))))</f>
        <v/>
      </c>
      <c r="W73" s="49" t="str">
        <f>IFERROR(IF(ISBLANK('Klasificētās vielas'!$B73),"",Iesniedzējs!$D$3&amp;" "&amp;Iesniedzējs!$F$3),"")</f>
        <v/>
      </c>
    </row>
    <row r="74" spans="1:23" x14ac:dyDescent="0.25">
      <c r="A74" s="44" t="str">
        <f>IF(ISBLANK('Klasificētās vielas'!$B74),"",COUNTA($B$4:'Klasificētās vielas'!$B74))</f>
        <v/>
      </c>
      <c r="B74" s="45"/>
      <c r="C74" s="103" t="str">
        <f>IFERROR(VLOOKUP('Klasificētās vielas'!$B74,Klasific_vielas,2,FALSE),"")</f>
        <v/>
      </c>
      <c r="D74" s="102" t="str">
        <f>IFERROR(VLOOKUP('Klasificētās vielas'!$B74,Klasific_vielas,3,FALSE),"")</f>
        <v/>
      </c>
      <c r="E74" s="68"/>
      <c r="F74" s="73"/>
      <c r="G74" s="73"/>
      <c r="H74" s="70"/>
      <c r="I74" s="71"/>
      <c r="J74" s="73"/>
      <c r="K74" s="70"/>
      <c r="L74" s="71"/>
      <c r="M74" s="73"/>
      <c r="N74" s="73"/>
      <c r="O74" s="71"/>
      <c r="P74" s="73"/>
      <c r="Q74" s="73"/>
      <c r="R74" s="71"/>
      <c r="S74" s="73"/>
      <c r="T74" s="71"/>
      <c r="V74" s="49" t="str">
        <f>IF(ISBLANK('Klasificētās vielas'!$B74),"",IF(Iesniedzējs!$G$9&lt;&gt;"",Iesniedzējs!$G$9,IF(Iesniedzējs!$G$23&lt;&gt;"",Iesniedzējs!$G$23,IF(Iesniedzējs!$G$36&lt;&gt;"",Iesniedzējs!$G$36,"Nav norādīts"))))</f>
        <v/>
      </c>
      <c r="W74" s="49" t="str">
        <f>IFERROR(IF(ISBLANK('Klasificētās vielas'!$B74),"",Iesniedzējs!$D$3&amp;" "&amp;Iesniedzējs!$F$3),"")</f>
        <v/>
      </c>
    </row>
  </sheetData>
  <sheetProtection algorithmName="SHA-512" hashValue="+zhtqhZdSZHYlU2d2skYGrj2RsKTyHwuwpRt6F6/ol0hsyikITa/PhgNG00PBmrl4Q9/OD8p07BG0fG1gnt9JA==" saltValue="KCWB/pv7T1BUrA0tDkFE0w==" spinCount="100000" sheet="1" selectLockedCells="1"/>
  <mergeCells count="4">
    <mergeCell ref="G2:I2"/>
    <mergeCell ref="J2:L2"/>
    <mergeCell ref="M2:R2"/>
    <mergeCell ref="S2:T2"/>
  </mergeCells>
  <conditionalFormatting sqref="E4:E74">
    <cfRule type="expression" dxfId="88" priority="18">
      <formula>AND(ISBLANK(B4),NOT(ISBLANK(E4)))</formula>
    </cfRule>
  </conditionalFormatting>
  <conditionalFormatting sqref="S4:T74 M4:O74 G4:G8 H4:I74 G10:G74">
    <cfRule type="expression" dxfId="87" priority="13">
      <formula>MOD(ROW(),2)=0</formula>
    </cfRule>
  </conditionalFormatting>
  <conditionalFormatting sqref="J4:J74 L4:L74 P4:R74 K4:K74 U4:U74">
    <cfRule type="expression" dxfId="86" priority="11">
      <formula>MOD(ROW(),2)=0</formula>
    </cfRule>
  </conditionalFormatting>
  <conditionalFormatting sqref="U4:U74">
    <cfRule type="cellIs" dxfId="85" priority="1" operator="lessThan">
      <formula>0</formula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errorTitle="Nosaukums!" error="Viela ir jāizvēlas no iznirstošās izvēlnes vai jāievada, lai precīzi atbilst izvēlnē pieejamajiem nosaukumiem." prompt="Izvēlieties vielu no nolaižamā saraksta izvēlnes. _x000a_Vielu sāļus, kas nav nolaižamajā sarakstā - ievadiet brīvā veidā." sqref="B4:B74" xr:uid="{00000000-0002-0000-0100-000000000000}">
      <formula1>Klasific_nosauk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E4:E74" xr:uid="{00000000-0002-0000-0100-000001000000}">
      <formula1>Merv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U4:U74 J4:J74 S4:S74 M4:M74 P4:P74 F4:G74" xr:uid="{00000000-0002-0000-0100-000002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H4:H74 K4:K74 N4:N74 Q4:Q74" xr:uid="{00000000-0002-0000-0100-000003000000}">
      <formula1>Valsts_nosauk</formula1>
    </dataValidation>
  </dataValidations>
  <pageMargins left="0.70866141732283472" right="0.70866141732283472" top="0.74803149606299213" bottom="0.74803149606299213" header="0.31496062992125984" footer="0.31496062992125984"/>
  <pageSetup paperSize="9" scale="41" pageOrder="overThenDown" orientation="landscape" verticalDpi="0" r:id="rId1"/>
  <colBreaks count="1" manualBreakCount="1">
    <brk id="12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3" tint="0.39997558519241921"/>
  </sheetPr>
  <dimension ref="A1:BS74"/>
  <sheetViews>
    <sheetView showGridLines="0" tabSelected="1" zoomScale="70" zoomScaleNormal="7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style="13" bestFit="1" customWidth="1"/>
    <col min="2" max="2" width="33.7109375" style="76" customWidth="1"/>
    <col min="3" max="3" width="15" style="13" customWidth="1"/>
    <col min="4" max="4" width="15" style="76" customWidth="1"/>
    <col min="5" max="5" width="20.85546875" style="76" bestFit="1" customWidth="1"/>
    <col min="6" max="6" width="20.140625" style="76" customWidth="1"/>
    <col min="7" max="7" width="16.85546875" style="76" bestFit="1" customWidth="1"/>
    <col min="8" max="8" width="30.140625" style="76" bestFit="1" customWidth="1"/>
    <col min="9" max="9" width="20.7109375" style="76" customWidth="1"/>
    <col min="10" max="10" width="18.28515625" style="76" customWidth="1"/>
    <col min="11" max="11" width="29.42578125" style="76" customWidth="1"/>
    <col min="12" max="13" width="19.85546875" style="76" customWidth="1"/>
    <col min="14" max="14" width="29.28515625" style="76" customWidth="1"/>
    <col min="15" max="16" width="20.85546875" style="76" customWidth="1"/>
    <col min="17" max="17" width="27.7109375" style="76" customWidth="1"/>
    <col min="18" max="18" width="21" style="76" customWidth="1"/>
    <col min="19" max="19" width="43.28515625" style="76" customWidth="1"/>
    <col min="20" max="20" width="19.85546875" style="76" customWidth="1"/>
    <col min="21" max="21" width="19.85546875" style="13" customWidth="1"/>
    <col min="22" max="22" width="10.5703125" style="13" customWidth="1"/>
    <col min="23" max="23" width="2.140625" style="13" customWidth="1"/>
    <col min="24" max="16384" width="9.140625" style="13" hidden="1"/>
  </cols>
  <sheetData>
    <row r="1" spans="1:71" x14ac:dyDescent="0.25">
      <c r="A1" s="13" t="str">
        <f>Iesniedzējs!H4</f>
        <v>Versija 17.0. (11.06.2021)</v>
      </c>
      <c r="B1" s="13"/>
      <c r="D1" s="13"/>
      <c r="E1" s="13"/>
      <c r="F1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71" ht="20.25" customHeight="1" x14ac:dyDescent="0.25">
      <c r="A2" s="14"/>
      <c r="B2" s="14"/>
      <c r="C2" s="14"/>
      <c r="D2" s="14"/>
      <c r="E2" s="13"/>
      <c r="F2" s="111" t="s">
        <v>60</v>
      </c>
      <c r="G2" s="113"/>
      <c r="H2" s="112"/>
      <c r="I2" s="111" t="s">
        <v>56</v>
      </c>
      <c r="J2" s="113"/>
      <c r="K2" s="112"/>
      <c r="L2" s="111" t="s">
        <v>63</v>
      </c>
      <c r="M2" s="113"/>
      <c r="N2" s="113"/>
      <c r="O2" s="113"/>
      <c r="P2" s="113"/>
      <c r="Q2" s="112"/>
      <c r="R2" s="111" t="s">
        <v>68</v>
      </c>
      <c r="S2" s="112"/>
      <c r="T2" s="14"/>
    </row>
    <row r="3" spans="1:71" ht="45" x14ac:dyDescent="0.25">
      <c r="A3" s="42" t="s">
        <v>728</v>
      </c>
      <c r="B3" s="15" t="s">
        <v>70</v>
      </c>
      <c r="C3" s="15" t="s">
        <v>3</v>
      </c>
      <c r="D3" s="15" t="s">
        <v>121</v>
      </c>
      <c r="E3" s="15" t="s">
        <v>867</v>
      </c>
      <c r="F3" s="66" t="s">
        <v>864</v>
      </c>
      <c r="G3" s="66" t="s">
        <v>57</v>
      </c>
      <c r="H3" s="66" t="s">
        <v>58</v>
      </c>
      <c r="I3" s="15" t="s">
        <v>865</v>
      </c>
      <c r="J3" s="15" t="s">
        <v>669</v>
      </c>
      <c r="K3" s="15" t="s">
        <v>59</v>
      </c>
      <c r="L3" s="66" t="s">
        <v>65</v>
      </c>
      <c r="M3" s="66" t="s">
        <v>665</v>
      </c>
      <c r="N3" s="66" t="s">
        <v>111</v>
      </c>
      <c r="O3" s="15" t="s">
        <v>66</v>
      </c>
      <c r="P3" s="15" t="s">
        <v>666</v>
      </c>
      <c r="Q3" s="15" t="s">
        <v>64</v>
      </c>
      <c r="R3" s="66" t="s">
        <v>67</v>
      </c>
      <c r="S3" s="66" t="s">
        <v>69</v>
      </c>
      <c r="T3" s="15" t="s">
        <v>866</v>
      </c>
      <c r="U3" s="15" t="s">
        <v>529</v>
      </c>
      <c r="V3" s="15" t="s">
        <v>862</v>
      </c>
    </row>
    <row r="4" spans="1:71" x14ac:dyDescent="0.25">
      <c r="A4" s="63" t="str">
        <f>IF(ISBLANK('Neklasificētās vielas'!$B4),"",COUNTA($B$4:'Neklasificētās vielas'!$B4))</f>
        <v/>
      </c>
      <c r="B4" s="74"/>
      <c r="C4" s="99" t="str">
        <f>IFERROR(VLOOKUP('Neklasificētās vielas'!$B4,Neklasific_vielas,2,FALSE),"")</f>
        <v/>
      </c>
      <c r="D4" s="68"/>
      <c r="E4" s="77"/>
      <c r="F4" s="77"/>
      <c r="G4" s="74"/>
      <c r="H4" s="78"/>
      <c r="I4" s="77"/>
      <c r="J4" s="79"/>
      <c r="K4" s="80"/>
      <c r="L4" s="77"/>
      <c r="M4" s="77"/>
      <c r="N4" s="80"/>
      <c r="O4" s="79"/>
      <c r="P4" s="79"/>
      <c r="Q4" s="80"/>
      <c r="R4" s="77"/>
      <c r="S4" s="80"/>
      <c r="T4" s="72"/>
      <c r="U4" s="41" t="str">
        <f>IF(ISBLANK('Neklasificētās vielas'!$B4),"",IF(Iesniedzējs!$G$9&lt;&gt;"",Iesniedzējs!$G$9,IF(Iesniedzējs!$G$23&lt;&gt;"",Iesniedzējs!$G$23,IF(Iesniedzējs!$G$36&lt;&gt;"",Iesniedzējs!$G$36,"Nav zināms"))))</f>
        <v/>
      </c>
      <c r="V4" s="49" t="str">
        <f>IFERROR(IF(ISBLANK('Neklasificētās vielas'!$B4),"",Iesniedzējs!$D$3&amp;" "&amp;Iesniedzējs!$F$3),"")</f>
        <v/>
      </c>
    </row>
    <row r="5" spans="1:71" x14ac:dyDescent="0.25">
      <c r="A5" s="64" t="str">
        <f>IF(ISBLANK('Neklasificētās vielas'!$B5),"",COUNTA($B$4:'Neklasificētās vielas'!$B5))</f>
        <v/>
      </c>
      <c r="B5" s="75"/>
      <c r="C5" s="100" t="str">
        <f>IFERROR(VLOOKUP('Neklasificētās vielas'!$B5,Neklasific_vielas,2,FALSE),"")</f>
        <v/>
      </c>
      <c r="D5" s="68"/>
      <c r="E5" s="77"/>
      <c r="F5" s="77"/>
      <c r="G5" s="75"/>
      <c r="H5" s="81"/>
      <c r="I5" s="77"/>
      <c r="J5" s="82"/>
      <c r="K5" s="83"/>
      <c r="L5" s="77"/>
      <c r="M5" s="77"/>
      <c r="N5" s="83"/>
      <c r="O5" s="82"/>
      <c r="P5" s="82"/>
      <c r="Q5" s="83"/>
      <c r="R5" s="77"/>
      <c r="S5" s="83"/>
      <c r="T5" s="72"/>
      <c r="U5" s="41" t="str">
        <f>IF(ISBLANK('Neklasificētās vielas'!$B5),"",IF(Iesniedzējs!$G$9&lt;&gt;"",Iesniedzējs!$G$9,IF(Iesniedzējs!$G$23&lt;&gt;"",Iesniedzējs!$G$23,IF(Iesniedzējs!$G$36&lt;&gt;"",Iesniedzējs!$G$36,"Nav zināms"))))</f>
        <v/>
      </c>
      <c r="V5" s="49" t="str">
        <f>IFERROR(IF(ISBLANK('Neklasificētās vielas'!$B5),"",Iesniedzējs!$D$3&amp;" "&amp;Iesniedzējs!$F$3),"")</f>
        <v/>
      </c>
      <c r="BS5" s="13" t="s">
        <v>120</v>
      </c>
    </row>
    <row r="6" spans="1:71" x14ac:dyDescent="0.25">
      <c r="A6" s="64" t="str">
        <f>IF(ISBLANK('Neklasificētās vielas'!$B6),"",COUNTA($B$4:'Neklasificētās vielas'!$B6))</f>
        <v/>
      </c>
      <c r="B6" s="75"/>
      <c r="C6" s="100" t="str">
        <f>IFERROR(VLOOKUP('Neklasificētās vielas'!$B6,Neklasific_vielas,2,FALSE),"")</f>
        <v/>
      </c>
      <c r="D6" s="68"/>
      <c r="E6" s="77"/>
      <c r="F6" s="77"/>
      <c r="G6" s="75"/>
      <c r="H6" s="81"/>
      <c r="I6" s="77"/>
      <c r="J6" s="82"/>
      <c r="K6" s="83"/>
      <c r="L6" s="77"/>
      <c r="M6" s="77"/>
      <c r="N6" s="83"/>
      <c r="O6" s="82"/>
      <c r="P6" s="82"/>
      <c r="Q6" s="83"/>
      <c r="R6" s="77"/>
      <c r="S6" s="83"/>
      <c r="T6" s="72"/>
      <c r="U6" s="41" t="str">
        <f>IF(ISBLANK('Neklasificētās vielas'!$B6),"",IF(Iesniedzējs!$G$9&lt;&gt;"",Iesniedzējs!$G$9,IF(Iesniedzējs!$G$23&lt;&gt;"",Iesniedzējs!$G$23,IF(Iesniedzējs!$G$36&lt;&gt;"",Iesniedzējs!$G$36,"Nav zināms"))))</f>
        <v/>
      </c>
      <c r="V6" s="49" t="str">
        <f>IFERROR(IF(ISBLANK('Neklasificētās vielas'!$B6),"",Iesniedzējs!$D$3&amp;" "&amp;Iesniedzējs!$F$3),"")</f>
        <v/>
      </c>
      <c r="BS6" s="13" t="s">
        <v>671</v>
      </c>
    </row>
    <row r="7" spans="1:71" x14ac:dyDescent="0.25">
      <c r="A7" s="64" t="str">
        <f>IF(ISBLANK('Neklasificētās vielas'!$B7),"",COUNTA($B$4:'Neklasificētās vielas'!$B7))</f>
        <v/>
      </c>
      <c r="B7" s="75"/>
      <c r="C7" s="101" t="str">
        <f>IFERROR(VLOOKUP('Neklasificētās vielas'!$B7,Neklasific_vielas,2,FALSE),"")</f>
        <v/>
      </c>
      <c r="D7" s="68"/>
      <c r="E7" s="77"/>
      <c r="F7" s="77"/>
      <c r="G7" s="75"/>
      <c r="H7" s="81"/>
      <c r="I7" s="77"/>
      <c r="J7" s="82"/>
      <c r="K7" s="83"/>
      <c r="L7" s="77"/>
      <c r="M7" s="77"/>
      <c r="N7" s="83"/>
      <c r="O7" s="82"/>
      <c r="P7" s="82"/>
      <c r="Q7" s="83"/>
      <c r="R7" s="77"/>
      <c r="S7" s="83"/>
      <c r="T7" s="72"/>
      <c r="U7" s="41" t="str">
        <f>IF(ISBLANK('Neklasificētās vielas'!$B7),"",IF(Iesniedzējs!$G$9&lt;&gt;"",Iesniedzējs!$G$9,IF(Iesniedzējs!$G$23&lt;&gt;"",Iesniedzējs!$G$23,IF(Iesniedzējs!$G$36&lt;&gt;"",Iesniedzējs!$G$36,"Nav zināms"))))</f>
        <v/>
      </c>
      <c r="V7" s="49" t="str">
        <f>IFERROR(IF(ISBLANK('Neklasificētās vielas'!$B7),"",Iesniedzējs!$D$3&amp;" "&amp;Iesniedzējs!$F$3),"")</f>
        <v/>
      </c>
    </row>
    <row r="8" spans="1:71" x14ac:dyDescent="0.25">
      <c r="A8" s="64" t="str">
        <f>IF(ISBLANK('Neklasificētās vielas'!$B8),"",COUNTA($B$4:'Neklasificētās vielas'!$B8))</f>
        <v/>
      </c>
      <c r="B8" s="75"/>
      <c r="C8" s="101" t="str">
        <f>IFERROR(VLOOKUP('Neklasificētās vielas'!$B8,Neklasific_vielas,2,FALSE),"")</f>
        <v/>
      </c>
      <c r="D8" s="68"/>
      <c r="E8" s="77"/>
      <c r="F8" s="77"/>
      <c r="G8" s="75"/>
      <c r="H8" s="81"/>
      <c r="I8" s="77"/>
      <c r="J8" s="82"/>
      <c r="K8" s="83"/>
      <c r="L8" s="77"/>
      <c r="M8" s="77"/>
      <c r="N8" s="83"/>
      <c r="O8" s="82"/>
      <c r="P8" s="82"/>
      <c r="Q8" s="83"/>
      <c r="R8" s="77"/>
      <c r="S8" s="83"/>
      <c r="T8" s="72"/>
      <c r="U8" s="41" t="str">
        <f>IF(ISBLANK('Neklasificētās vielas'!$B8),"",IF(Iesniedzējs!$G$9&lt;&gt;"",Iesniedzējs!$G$9,IF(Iesniedzējs!$G$23&lt;&gt;"",Iesniedzējs!$G$23,IF(Iesniedzējs!$G$36&lt;&gt;"",Iesniedzējs!$G$36,"Nav zināms"))))</f>
        <v/>
      </c>
      <c r="V8" s="49" t="str">
        <f>IFERROR(IF(ISBLANK('Neklasificētās vielas'!$B8),"",Iesniedzējs!$D$3&amp;" "&amp;Iesniedzējs!$F$3),"")</f>
        <v/>
      </c>
    </row>
    <row r="9" spans="1:71" x14ac:dyDescent="0.25">
      <c r="A9" s="64" t="str">
        <f>IF(ISBLANK('Neklasificētās vielas'!$B9),"",COUNTA($B$4:'Neklasificētās vielas'!$B9))</f>
        <v/>
      </c>
      <c r="B9" s="75"/>
      <c r="C9" s="101" t="str">
        <f>IFERROR(VLOOKUP('Neklasificētās vielas'!$B9,Neklasific_vielas,2,FALSE),"")</f>
        <v/>
      </c>
      <c r="D9" s="68"/>
      <c r="E9" s="77"/>
      <c r="F9" s="77"/>
      <c r="G9" s="75"/>
      <c r="H9" s="81"/>
      <c r="I9" s="77"/>
      <c r="J9" s="82"/>
      <c r="K9" s="83"/>
      <c r="L9" s="77"/>
      <c r="M9" s="77"/>
      <c r="N9" s="83"/>
      <c r="O9" s="82"/>
      <c r="P9" s="82"/>
      <c r="Q9" s="83"/>
      <c r="R9" s="77"/>
      <c r="S9" s="83"/>
      <c r="T9" s="72"/>
      <c r="U9" s="41" t="str">
        <f>IF(ISBLANK('Neklasificētās vielas'!$B9),"",IF(Iesniedzējs!$G$9&lt;&gt;"",Iesniedzējs!$G$9,IF(Iesniedzējs!$G$23&lt;&gt;"",Iesniedzējs!$G$23,IF(Iesniedzējs!$G$36&lt;&gt;"",Iesniedzējs!$G$36,"Nav zināms"))))</f>
        <v/>
      </c>
      <c r="V9" s="49" t="str">
        <f>IFERROR(IF(ISBLANK('Neklasificētās vielas'!$B9),"",Iesniedzējs!$D$3&amp;" "&amp;Iesniedzējs!$F$3),"")</f>
        <v/>
      </c>
    </row>
    <row r="10" spans="1:71" x14ac:dyDescent="0.25">
      <c r="A10" s="64" t="str">
        <f>IF(ISBLANK('Neklasificētās vielas'!$B10),"",COUNTA($B$4:'Neklasificētās vielas'!$B10))</f>
        <v/>
      </c>
      <c r="B10" s="75"/>
      <c r="C10" s="101" t="str">
        <f>IFERROR(VLOOKUP('Neklasificētās vielas'!$B10,Neklasific_vielas,2,FALSE),"")</f>
        <v/>
      </c>
      <c r="D10" s="68"/>
      <c r="E10" s="77"/>
      <c r="F10" s="77"/>
      <c r="G10" s="75"/>
      <c r="H10" s="81"/>
      <c r="I10" s="77"/>
      <c r="J10" s="82"/>
      <c r="K10" s="83"/>
      <c r="L10" s="77"/>
      <c r="M10" s="77"/>
      <c r="N10" s="83"/>
      <c r="O10" s="82"/>
      <c r="P10" s="82"/>
      <c r="Q10" s="83"/>
      <c r="R10" s="77"/>
      <c r="S10" s="83"/>
      <c r="T10" s="72"/>
      <c r="U10" s="41" t="str">
        <f>IF(ISBLANK('Neklasificētās vielas'!$B10),"",IF(Iesniedzējs!$G$9&lt;&gt;"",Iesniedzējs!$G$9,IF(Iesniedzējs!$G$23&lt;&gt;"",Iesniedzējs!$G$23,IF(Iesniedzējs!$G$36&lt;&gt;"",Iesniedzējs!$G$36,"Nav zināms"))))</f>
        <v/>
      </c>
      <c r="V10" s="49" t="str">
        <f>IFERROR(IF(ISBLANK('Neklasificētās vielas'!$B10),"",Iesniedzējs!$D$3&amp;" "&amp;Iesniedzējs!$F$3),"")</f>
        <v/>
      </c>
    </row>
    <row r="11" spans="1:71" x14ac:dyDescent="0.25">
      <c r="A11" s="64" t="str">
        <f>IF(ISBLANK('Neklasificētās vielas'!$B11),"",COUNTA($B$4:'Neklasificētās vielas'!$B11))</f>
        <v/>
      </c>
      <c r="B11" s="75"/>
      <c r="C11" s="101" t="str">
        <f>IFERROR(VLOOKUP('Neklasificētās vielas'!$B11,Neklasific_vielas,2,FALSE),"")</f>
        <v/>
      </c>
      <c r="D11" s="68"/>
      <c r="E11" s="77"/>
      <c r="F11" s="77"/>
      <c r="G11" s="75"/>
      <c r="H11" s="81"/>
      <c r="I11" s="77"/>
      <c r="J11" s="82"/>
      <c r="K11" s="83"/>
      <c r="L11" s="77"/>
      <c r="M11" s="77"/>
      <c r="N11" s="83"/>
      <c r="O11" s="82"/>
      <c r="P11" s="82"/>
      <c r="Q11" s="83"/>
      <c r="R11" s="77"/>
      <c r="S11" s="83"/>
      <c r="T11" s="72"/>
      <c r="U11" s="41" t="str">
        <f>IF(ISBLANK('Neklasificētās vielas'!$B11),"",IF(Iesniedzējs!$G$9&lt;&gt;"",Iesniedzējs!$G$9,IF(Iesniedzējs!$G$23&lt;&gt;"",Iesniedzējs!$G$23,IF(Iesniedzējs!$G$36&lt;&gt;"",Iesniedzējs!$G$36,"Nav zināms"))))</f>
        <v/>
      </c>
      <c r="V11" s="49" t="str">
        <f>IFERROR(IF(ISBLANK('Neklasificētās vielas'!$B11),"",Iesniedzējs!$D$3&amp;" "&amp;Iesniedzējs!$F$3),"")</f>
        <v/>
      </c>
    </row>
    <row r="12" spans="1:71" x14ac:dyDescent="0.25">
      <c r="A12" s="64" t="str">
        <f>IF(ISBLANK('Neklasificētās vielas'!$B12),"",COUNTA($B$4:'Neklasificētās vielas'!$B12))</f>
        <v/>
      </c>
      <c r="B12" s="75"/>
      <c r="C12" s="101" t="str">
        <f>IFERROR(VLOOKUP('Neklasificētās vielas'!$B12,Neklasific_vielas,2,FALSE),"")</f>
        <v/>
      </c>
      <c r="D12" s="68"/>
      <c r="E12" s="77"/>
      <c r="F12" s="77"/>
      <c r="G12" s="75"/>
      <c r="H12" s="81"/>
      <c r="I12" s="77"/>
      <c r="J12" s="82"/>
      <c r="K12" s="83"/>
      <c r="L12" s="77"/>
      <c r="M12" s="77"/>
      <c r="N12" s="83"/>
      <c r="O12" s="82"/>
      <c r="P12" s="82"/>
      <c r="Q12" s="83"/>
      <c r="R12" s="77"/>
      <c r="S12" s="83"/>
      <c r="T12" s="72"/>
      <c r="U12" s="41" t="str">
        <f>IF(ISBLANK('Neklasificētās vielas'!$B12),"",IF(Iesniedzējs!$G$9&lt;&gt;"",Iesniedzējs!$G$9,IF(Iesniedzējs!$G$23&lt;&gt;"",Iesniedzējs!$G$23,IF(Iesniedzējs!$G$36&lt;&gt;"",Iesniedzējs!$G$36,"Nav zināms"))))</f>
        <v/>
      </c>
      <c r="V12" s="49" t="str">
        <f>IFERROR(IF(ISBLANK('Neklasificētās vielas'!$B12),"",Iesniedzējs!$D$3&amp;" "&amp;Iesniedzējs!$F$3),"")</f>
        <v/>
      </c>
    </row>
    <row r="13" spans="1:71" x14ac:dyDescent="0.25">
      <c r="A13" s="64" t="str">
        <f>IF(ISBLANK('Neklasificētās vielas'!$B13),"",COUNTA($B$4:'Neklasificētās vielas'!$B13))</f>
        <v/>
      </c>
      <c r="B13" s="75"/>
      <c r="C13" s="101" t="str">
        <f>IFERROR(VLOOKUP('Neklasificētās vielas'!$B13,Neklasific_vielas,2,FALSE),"")</f>
        <v/>
      </c>
      <c r="D13" s="68"/>
      <c r="E13" s="77"/>
      <c r="F13" s="77"/>
      <c r="G13" s="75"/>
      <c r="H13" s="81"/>
      <c r="I13" s="77"/>
      <c r="J13" s="82"/>
      <c r="K13" s="83"/>
      <c r="L13" s="77"/>
      <c r="M13" s="77"/>
      <c r="N13" s="83"/>
      <c r="O13" s="82"/>
      <c r="P13" s="82"/>
      <c r="Q13" s="83"/>
      <c r="R13" s="77"/>
      <c r="S13" s="83"/>
      <c r="T13" s="72"/>
      <c r="U13" s="41" t="str">
        <f>IF(ISBLANK('Neklasificētās vielas'!$B13),"",IF(Iesniedzējs!$G$9&lt;&gt;"",Iesniedzējs!$G$9,IF(Iesniedzējs!$G$23&lt;&gt;"",Iesniedzējs!$G$23,IF(Iesniedzējs!$G$36&lt;&gt;"",Iesniedzējs!$G$36,"Nav zināms"))))</f>
        <v/>
      </c>
      <c r="V13" s="49" t="str">
        <f>IFERROR(IF(ISBLANK('Neklasificētās vielas'!$B13),"",Iesniedzējs!$D$3&amp;" "&amp;Iesniedzējs!$F$3),"")</f>
        <v/>
      </c>
    </row>
    <row r="14" spans="1:71" x14ac:dyDescent="0.25">
      <c r="A14" s="64" t="str">
        <f>IF(ISBLANK('Neklasificētās vielas'!$B14),"",COUNTA($B$4:'Neklasificētās vielas'!$B14))</f>
        <v/>
      </c>
      <c r="B14" s="75"/>
      <c r="C14" s="101" t="str">
        <f>IFERROR(VLOOKUP('Neklasificētās vielas'!$B14,Neklasific_vielas,2,FALSE),"")</f>
        <v/>
      </c>
      <c r="D14" s="68"/>
      <c r="E14" s="77"/>
      <c r="F14" s="77"/>
      <c r="G14" s="75"/>
      <c r="H14" s="81"/>
      <c r="I14" s="77"/>
      <c r="J14" s="82"/>
      <c r="K14" s="83"/>
      <c r="L14" s="77"/>
      <c r="M14" s="77"/>
      <c r="N14" s="83"/>
      <c r="O14" s="82"/>
      <c r="P14" s="82"/>
      <c r="Q14" s="83"/>
      <c r="R14" s="77"/>
      <c r="S14" s="83"/>
      <c r="T14" s="72"/>
      <c r="U14" s="41" t="str">
        <f>IF(ISBLANK('Neklasificētās vielas'!$B14),"",IF(Iesniedzējs!$G$9&lt;&gt;"",Iesniedzējs!$G$9,IF(Iesniedzējs!$G$23&lt;&gt;"",Iesniedzējs!$G$23,IF(Iesniedzējs!$G$36&lt;&gt;"",Iesniedzējs!$G$36,"Nav zināms"))))</f>
        <v/>
      </c>
      <c r="V14" s="49" t="str">
        <f>IFERROR(IF(ISBLANK('Neklasificētās vielas'!$B14),"",Iesniedzējs!$D$3&amp;" "&amp;Iesniedzējs!$F$3),"")</f>
        <v/>
      </c>
    </row>
    <row r="15" spans="1:71" x14ac:dyDescent="0.25">
      <c r="A15" s="64" t="str">
        <f>IF(ISBLANK('Neklasificētās vielas'!$B15),"",COUNTA($B$4:'Neklasificētās vielas'!$B15))</f>
        <v/>
      </c>
      <c r="B15" s="75"/>
      <c r="C15" s="101" t="str">
        <f>IFERROR(VLOOKUP('Neklasificētās vielas'!$B15,Neklasific_vielas,2,FALSE),"")</f>
        <v/>
      </c>
      <c r="D15" s="68"/>
      <c r="E15" s="77"/>
      <c r="F15" s="77"/>
      <c r="G15" s="75"/>
      <c r="H15" s="81"/>
      <c r="I15" s="77"/>
      <c r="J15" s="82"/>
      <c r="K15" s="83"/>
      <c r="L15" s="77"/>
      <c r="M15" s="77"/>
      <c r="N15" s="83"/>
      <c r="O15" s="82"/>
      <c r="P15" s="82"/>
      <c r="Q15" s="83"/>
      <c r="R15" s="77"/>
      <c r="S15" s="83"/>
      <c r="T15" s="72"/>
      <c r="U15" s="41" t="str">
        <f>IF(ISBLANK('Neklasificētās vielas'!$B15),"",IF(Iesniedzējs!$G$9&lt;&gt;"",Iesniedzējs!$G$9,IF(Iesniedzējs!$G$23&lt;&gt;"",Iesniedzējs!$G$23,IF(Iesniedzējs!$G$36&lt;&gt;"",Iesniedzējs!$G$36,"Nav zināms"))))</f>
        <v/>
      </c>
      <c r="V15" s="49" t="str">
        <f>IFERROR(IF(ISBLANK('Neklasificētās vielas'!$B15),"",Iesniedzējs!$D$3&amp;" "&amp;Iesniedzējs!$F$3),"")</f>
        <v/>
      </c>
    </row>
    <row r="16" spans="1:71" x14ac:dyDescent="0.25">
      <c r="A16" s="64" t="str">
        <f>IF(ISBLANK('Neklasificētās vielas'!$B16),"",COUNTA($B$4:'Neklasificētās vielas'!$B16))</f>
        <v/>
      </c>
      <c r="B16" s="75"/>
      <c r="C16" s="101" t="str">
        <f>IFERROR(VLOOKUP('Neklasificētās vielas'!$B16,Neklasific_vielas,2,FALSE),"")</f>
        <v/>
      </c>
      <c r="D16" s="68"/>
      <c r="E16" s="77"/>
      <c r="F16" s="77"/>
      <c r="G16" s="75"/>
      <c r="H16" s="81"/>
      <c r="I16" s="77"/>
      <c r="J16" s="82"/>
      <c r="K16" s="83"/>
      <c r="L16" s="77"/>
      <c r="M16" s="77"/>
      <c r="N16" s="83"/>
      <c r="O16" s="82"/>
      <c r="P16" s="82"/>
      <c r="Q16" s="83"/>
      <c r="R16" s="77"/>
      <c r="S16" s="83"/>
      <c r="T16" s="72"/>
      <c r="U16" s="41" t="str">
        <f>IF(ISBLANK('Neklasificētās vielas'!$B16),"",IF(Iesniedzējs!$G$9&lt;&gt;"",Iesniedzējs!$G$9,IF(Iesniedzējs!$G$23&lt;&gt;"",Iesniedzējs!$G$23,IF(Iesniedzējs!$G$36&lt;&gt;"",Iesniedzējs!$G$36,"Nav zināms"))))</f>
        <v/>
      </c>
      <c r="V16" s="49" t="str">
        <f>IFERROR(IF(ISBLANK('Neklasificētās vielas'!$B16),"",Iesniedzējs!$D$3&amp;" "&amp;Iesniedzējs!$F$3),"")</f>
        <v/>
      </c>
    </row>
    <row r="17" spans="1:22" x14ac:dyDescent="0.25">
      <c r="A17" s="64" t="str">
        <f>IF(ISBLANK('Neklasificētās vielas'!$B17),"",COUNTA($B$4:'Neklasificētās vielas'!$B17))</f>
        <v/>
      </c>
      <c r="B17" s="75"/>
      <c r="C17" s="101" t="str">
        <f>IFERROR(VLOOKUP('Neklasificētās vielas'!$B17,Neklasific_vielas,2,FALSE),"")</f>
        <v/>
      </c>
      <c r="D17" s="68"/>
      <c r="E17" s="77"/>
      <c r="F17" s="77"/>
      <c r="G17" s="75"/>
      <c r="H17" s="81"/>
      <c r="I17" s="77"/>
      <c r="J17" s="82"/>
      <c r="K17" s="83"/>
      <c r="L17" s="77"/>
      <c r="M17" s="77"/>
      <c r="N17" s="83"/>
      <c r="O17" s="82"/>
      <c r="P17" s="82"/>
      <c r="Q17" s="83"/>
      <c r="R17" s="77"/>
      <c r="S17" s="83"/>
      <c r="T17" s="72"/>
      <c r="U17" s="41" t="str">
        <f>IF(ISBLANK('Neklasificētās vielas'!$B17),"",IF(Iesniedzējs!$G$9&lt;&gt;"",Iesniedzējs!$G$9,IF(Iesniedzējs!$G$23&lt;&gt;"",Iesniedzējs!$G$23,IF(Iesniedzējs!$G$36&lt;&gt;"",Iesniedzējs!$G$36,"Nav zināms"))))</f>
        <v/>
      </c>
      <c r="V17" s="49" t="str">
        <f>IFERROR(IF(ISBLANK('Neklasificētās vielas'!$B17),"",Iesniedzējs!$D$3&amp;" "&amp;Iesniedzējs!$F$3),"")</f>
        <v/>
      </c>
    </row>
    <row r="18" spans="1:22" x14ac:dyDescent="0.25">
      <c r="A18" s="64" t="str">
        <f>IF(ISBLANK('Neklasificētās vielas'!$B18),"",COUNTA($B$4:'Neklasificētās vielas'!$B18))</f>
        <v/>
      </c>
      <c r="B18" s="75"/>
      <c r="C18" s="101" t="str">
        <f>IFERROR(VLOOKUP('Neklasificētās vielas'!$B18,Neklasific_vielas,2,FALSE),"")</f>
        <v/>
      </c>
      <c r="D18" s="68"/>
      <c r="E18" s="77"/>
      <c r="F18" s="77"/>
      <c r="G18" s="75"/>
      <c r="H18" s="81"/>
      <c r="I18" s="77"/>
      <c r="J18" s="82"/>
      <c r="K18" s="83"/>
      <c r="L18" s="77"/>
      <c r="M18" s="77"/>
      <c r="N18" s="83"/>
      <c r="O18" s="82"/>
      <c r="P18" s="82"/>
      <c r="Q18" s="83"/>
      <c r="R18" s="77"/>
      <c r="S18" s="83"/>
      <c r="T18" s="72"/>
      <c r="U18" s="41" t="str">
        <f>IF(ISBLANK('Neklasificētās vielas'!$B18),"",IF(Iesniedzējs!$G$9&lt;&gt;"",Iesniedzējs!$G$9,IF(Iesniedzējs!$G$23&lt;&gt;"",Iesniedzējs!$G$23,IF(Iesniedzējs!$G$36&lt;&gt;"",Iesniedzējs!$G$36,"Nav zināms"))))</f>
        <v/>
      </c>
      <c r="V18" s="49" t="str">
        <f>IFERROR(IF(ISBLANK('Neklasificētās vielas'!$B18),"",Iesniedzējs!$D$3&amp;" "&amp;Iesniedzējs!$F$3),"")</f>
        <v/>
      </c>
    </row>
    <row r="19" spans="1:22" x14ac:dyDescent="0.25">
      <c r="A19" s="64" t="str">
        <f>IF(ISBLANK('Neklasificētās vielas'!$B19),"",COUNTA($B$4:'Neklasificētās vielas'!$B19))</f>
        <v/>
      </c>
      <c r="B19" s="75"/>
      <c r="C19" s="101" t="str">
        <f>IFERROR(VLOOKUP('Neklasificētās vielas'!$B19,Neklasific_vielas,2,FALSE),"")</f>
        <v/>
      </c>
      <c r="D19" s="68"/>
      <c r="E19" s="77"/>
      <c r="F19" s="77"/>
      <c r="G19" s="75"/>
      <c r="H19" s="81"/>
      <c r="I19" s="77"/>
      <c r="J19" s="82"/>
      <c r="K19" s="83"/>
      <c r="L19" s="77"/>
      <c r="M19" s="77"/>
      <c r="N19" s="83"/>
      <c r="O19" s="82"/>
      <c r="P19" s="82"/>
      <c r="Q19" s="83"/>
      <c r="R19" s="77"/>
      <c r="S19" s="83"/>
      <c r="T19" s="72"/>
      <c r="U19" s="41" t="str">
        <f>IF(ISBLANK('Neklasificētās vielas'!$B19),"",IF(Iesniedzējs!$G$9&lt;&gt;"",Iesniedzējs!$G$9,IF(Iesniedzējs!$G$23&lt;&gt;"",Iesniedzējs!$G$23,IF(Iesniedzējs!$G$36&lt;&gt;"",Iesniedzējs!$G$36,"Nav zināms"))))</f>
        <v/>
      </c>
      <c r="V19" s="49" t="str">
        <f>IFERROR(IF(ISBLANK('Neklasificētās vielas'!$B19),"",Iesniedzējs!$D$3&amp;" "&amp;Iesniedzējs!$F$3),"")</f>
        <v/>
      </c>
    </row>
    <row r="20" spans="1:22" x14ac:dyDescent="0.25">
      <c r="A20" s="64" t="str">
        <f>IF(ISBLANK('Neklasificētās vielas'!$B20),"",COUNTA($B$4:'Neklasificētās vielas'!$B20))</f>
        <v/>
      </c>
      <c r="B20" s="75"/>
      <c r="C20" s="101" t="str">
        <f>IFERROR(VLOOKUP('Neklasificētās vielas'!$B20,Neklasific_vielas,2,FALSE),"")</f>
        <v/>
      </c>
      <c r="D20" s="68"/>
      <c r="E20" s="77"/>
      <c r="F20" s="77"/>
      <c r="G20" s="75"/>
      <c r="H20" s="81"/>
      <c r="I20" s="77"/>
      <c r="J20" s="82"/>
      <c r="K20" s="83"/>
      <c r="L20" s="77"/>
      <c r="M20" s="77"/>
      <c r="N20" s="83"/>
      <c r="O20" s="82"/>
      <c r="P20" s="82"/>
      <c r="Q20" s="83"/>
      <c r="R20" s="77"/>
      <c r="S20" s="83"/>
      <c r="T20" s="72"/>
      <c r="U20" s="41" t="str">
        <f>IF(ISBLANK('Neklasificētās vielas'!$B20),"",IF(Iesniedzējs!$G$9&lt;&gt;"",Iesniedzējs!$G$9,IF(Iesniedzējs!$G$23&lt;&gt;"",Iesniedzējs!$G$23,IF(Iesniedzējs!$G$36&lt;&gt;"",Iesniedzējs!$G$36,"Nav zināms"))))</f>
        <v/>
      </c>
      <c r="V20" s="49" t="str">
        <f>IFERROR(IF(ISBLANK('Neklasificētās vielas'!$B20),"",Iesniedzējs!$D$3&amp;" "&amp;Iesniedzējs!$F$3),"")</f>
        <v/>
      </c>
    </row>
    <row r="21" spans="1:22" x14ac:dyDescent="0.25">
      <c r="A21" s="64" t="str">
        <f>IF(ISBLANK('Neklasificētās vielas'!$B21),"",COUNTA($B$4:'Neklasificētās vielas'!$B21))</f>
        <v/>
      </c>
      <c r="B21" s="75"/>
      <c r="C21" s="101" t="str">
        <f>IFERROR(VLOOKUP('Neklasificētās vielas'!$B21,Neklasific_vielas,2,FALSE),"")</f>
        <v/>
      </c>
      <c r="D21" s="68"/>
      <c r="E21" s="77"/>
      <c r="F21" s="77"/>
      <c r="G21" s="75"/>
      <c r="H21" s="81"/>
      <c r="I21" s="77"/>
      <c r="J21" s="82"/>
      <c r="K21" s="83"/>
      <c r="L21" s="77"/>
      <c r="M21" s="77"/>
      <c r="N21" s="83"/>
      <c r="O21" s="82"/>
      <c r="P21" s="82"/>
      <c r="Q21" s="83"/>
      <c r="R21" s="77"/>
      <c r="S21" s="83"/>
      <c r="T21" s="72"/>
      <c r="U21" s="41" t="str">
        <f>IF(ISBLANK('Neklasificētās vielas'!$B21),"",IF(Iesniedzējs!$G$9&lt;&gt;"",Iesniedzējs!$G$9,IF(Iesniedzējs!$G$23&lt;&gt;"",Iesniedzējs!$G$23,IF(Iesniedzējs!$G$36&lt;&gt;"",Iesniedzējs!$G$36,"Nav zināms"))))</f>
        <v/>
      </c>
      <c r="V21" s="49" t="str">
        <f>IFERROR(IF(ISBLANK('Neklasificētās vielas'!$B21),"",Iesniedzējs!$D$3&amp;" "&amp;Iesniedzējs!$F$3),"")</f>
        <v/>
      </c>
    </row>
    <row r="22" spans="1:22" x14ac:dyDescent="0.25">
      <c r="A22" s="64" t="str">
        <f>IF(ISBLANK('Neklasificētās vielas'!$B22),"",COUNTA($B$4:'Neklasificētās vielas'!$B22))</f>
        <v/>
      </c>
      <c r="B22" s="75"/>
      <c r="C22" s="101" t="str">
        <f>IFERROR(VLOOKUP('Neklasificētās vielas'!$B22,Neklasific_vielas,2,FALSE),"")</f>
        <v/>
      </c>
      <c r="D22" s="68"/>
      <c r="E22" s="77"/>
      <c r="F22" s="77"/>
      <c r="G22" s="75"/>
      <c r="H22" s="81"/>
      <c r="I22" s="77"/>
      <c r="J22" s="82"/>
      <c r="K22" s="83"/>
      <c r="L22" s="77"/>
      <c r="M22" s="77"/>
      <c r="N22" s="83"/>
      <c r="O22" s="82"/>
      <c r="P22" s="82"/>
      <c r="Q22" s="83"/>
      <c r="R22" s="77"/>
      <c r="S22" s="83"/>
      <c r="T22" s="72"/>
      <c r="U22" s="41" t="str">
        <f>IF(ISBLANK('Neklasificētās vielas'!$B22),"",IF(Iesniedzējs!$G$9&lt;&gt;"",Iesniedzējs!$G$9,IF(Iesniedzējs!$G$23&lt;&gt;"",Iesniedzējs!$G$23,IF(Iesniedzējs!$G$36&lt;&gt;"",Iesniedzējs!$G$36,"Nav zināms"))))</f>
        <v/>
      </c>
      <c r="V22" s="49" t="str">
        <f>IFERROR(IF(ISBLANK('Neklasificētās vielas'!$B22),"",Iesniedzējs!$D$3&amp;" "&amp;Iesniedzējs!$F$3),"")</f>
        <v/>
      </c>
    </row>
    <row r="23" spans="1:22" x14ac:dyDescent="0.25">
      <c r="A23" s="64" t="str">
        <f>IF(ISBLANK('Neklasificētās vielas'!$B23),"",COUNTA($B$4:'Neklasificētās vielas'!$B23))</f>
        <v/>
      </c>
      <c r="B23" s="75"/>
      <c r="C23" s="101" t="str">
        <f>IFERROR(VLOOKUP('Neklasificētās vielas'!$B23,Neklasific_vielas,2,FALSE),"")</f>
        <v/>
      </c>
      <c r="D23" s="68"/>
      <c r="E23" s="77"/>
      <c r="F23" s="77"/>
      <c r="G23" s="75"/>
      <c r="H23" s="81"/>
      <c r="I23" s="77"/>
      <c r="J23" s="82"/>
      <c r="K23" s="83"/>
      <c r="L23" s="77"/>
      <c r="M23" s="77"/>
      <c r="N23" s="83"/>
      <c r="O23" s="82"/>
      <c r="P23" s="82"/>
      <c r="Q23" s="83"/>
      <c r="R23" s="77"/>
      <c r="S23" s="83"/>
      <c r="T23" s="72"/>
      <c r="U23" s="41" t="str">
        <f>IF(ISBLANK('Neklasificētās vielas'!$B23),"",IF(Iesniedzējs!$G$9&lt;&gt;"",Iesniedzējs!$G$9,IF(Iesniedzējs!$G$23&lt;&gt;"",Iesniedzējs!$G$23,IF(Iesniedzējs!$G$36&lt;&gt;"",Iesniedzējs!$G$36,"Nav zināms"))))</f>
        <v/>
      </c>
      <c r="V23" s="49" t="str">
        <f>IFERROR(IF(ISBLANK('Neklasificētās vielas'!$B23),"",Iesniedzējs!$D$3&amp;" "&amp;Iesniedzējs!$F$3),"")</f>
        <v/>
      </c>
    </row>
    <row r="24" spans="1:22" x14ac:dyDescent="0.25">
      <c r="A24" s="64" t="str">
        <f>IF(ISBLANK('Neklasificētās vielas'!$B24),"",COUNTA($B$4:'Neklasificētās vielas'!$B24))</f>
        <v/>
      </c>
      <c r="B24" s="75"/>
      <c r="C24" s="101" t="str">
        <f>IFERROR(VLOOKUP('Neklasificētās vielas'!$B24,Neklasific_vielas,2,FALSE),"")</f>
        <v/>
      </c>
      <c r="D24" s="68"/>
      <c r="E24" s="77"/>
      <c r="F24" s="77"/>
      <c r="G24" s="75"/>
      <c r="H24" s="81"/>
      <c r="I24" s="77"/>
      <c r="J24" s="82"/>
      <c r="K24" s="83"/>
      <c r="L24" s="77"/>
      <c r="M24" s="77"/>
      <c r="N24" s="83"/>
      <c r="O24" s="82"/>
      <c r="P24" s="82"/>
      <c r="Q24" s="83"/>
      <c r="R24" s="77"/>
      <c r="S24" s="83"/>
      <c r="T24" s="72"/>
      <c r="U24" s="41" t="str">
        <f>IF(ISBLANK('Neklasificētās vielas'!$B24),"",IF(Iesniedzējs!$G$9&lt;&gt;"",Iesniedzējs!$G$9,IF(Iesniedzējs!$G$23&lt;&gt;"",Iesniedzējs!$G$23,IF(Iesniedzējs!$G$36&lt;&gt;"",Iesniedzējs!$G$36,"Nav zināms"))))</f>
        <v/>
      </c>
      <c r="V24" s="49" t="str">
        <f>IFERROR(IF(ISBLANK('Neklasificētās vielas'!$B24),"",Iesniedzējs!$D$3&amp;" "&amp;Iesniedzējs!$F$3),"")</f>
        <v/>
      </c>
    </row>
    <row r="25" spans="1:22" x14ac:dyDescent="0.25">
      <c r="A25" s="64" t="str">
        <f>IF(ISBLANK('Neklasificētās vielas'!$B25),"",COUNTA($B$4:'Neklasificētās vielas'!$B25))</f>
        <v/>
      </c>
      <c r="B25" s="75"/>
      <c r="C25" s="101" t="str">
        <f>IFERROR(VLOOKUP('Neklasificētās vielas'!$B25,Neklasific_vielas,2,FALSE),"")</f>
        <v/>
      </c>
      <c r="D25" s="68"/>
      <c r="E25" s="77"/>
      <c r="F25" s="77"/>
      <c r="G25" s="75"/>
      <c r="H25" s="81"/>
      <c r="I25" s="77"/>
      <c r="J25" s="82"/>
      <c r="K25" s="83"/>
      <c r="L25" s="77"/>
      <c r="M25" s="77"/>
      <c r="N25" s="83"/>
      <c r="O25" s="82"/>
      <c r="P25" s="82"/>
      <c r="Q25" s="83"/>
      <c r="R25" s="77"/>
      <c r="S25" s="83"/>
      <c r="T25" s="72"/>
      <c r="U25" s="41" t="str">
        <f>IF(ISBLANK('Neklasificētās vielas'!$B25),"",IF(Iesniedzējs!$G$9&lt;&gt;"",Iesniedzējs!$G$9,IF(Iesniedzējs!$G$23&lt;&gt;"",Iesniedzējs!$G$23,IF(Iesniedzējs!$G$36&lt;&gt;"",Iesniedzējs!$G$36,"Nav zināms"))))</f>
        <v/>
      </c>
      <c r="V25" s="49" t="str">
        <f>IFERROR(IF(ISBLANK('Neklasificētās vielas'!$B25),"",Iesniedzējs!$D$3&amp;" "&amp;Iesniedzējs!$F$3),"")</f>
        <v/>
      </c>
    </row>
    <row r="26" spans="1:22" x14ac:dyDescent="0.25">
      <c r="A26" s="64" t="str">
        <f>IF(ISBLANK('Neklasificētās vielas'!$B26),"",COUNTA($B$4:'Neklasificētās vielas'!$B26))</f>
        <v/>
      </c>
      <c r="B26" s="75"/>
      <c r="C26" s="101" t="str">
        <f>IFERROR(VLOOKUP('Neklasificētās vielas'!$B26,Neklasific_vielas,2,FALSE),"")</f>
        <v/>
      </c>
      <c r="D26" s="68"/>
      <c r="E26" s="77"/>
      <c r="F26" s="77"/>
      <c r="G26" s="75"/>
      <c r="H26" s="81"/>
      <c r="I26" s="77"/>
      <c r="J26" s="82"/>
      <c r="K26" s="83"/>
      <c r="L26" s="77"/>
      <c r="M26" s="77"/>
      <c r="N26" s="83"/>
      <c r="O26" s="82"/>
      <c r="P26" s="82"/>
      <c r="Q26" s="83"/>
      <c r="R26" s="77"/>
      <c r="S26" s="83"/>
      <c r="T26" s="72"/>
      <c r="U26" s="41" t="str">
        <f>IF(ISBLANK('Neklasificētās vielas'!$B26),"",IF(Iesniedzējs!$G$9&lt;&gt;"",Iesniedzējs!$G$9,IF(Iesniedzējs!$G$23&lt;&gt;"",Iesniedzējs!$G$23,IF(Iesniedzējs!$G$36&lt;&gt;"",Iesniedzējs!$G$36,"Nav zināms"))))</f>
        <v/>
      </c>
      <c r="V26" s="49" t="str">
        <f>IFERROR(IF(ISBLANK('Neklasificētās vielas'!$B26),"",Iesniedzējs!$D$3&amp;" "&amp;Iesniedzējs!$F$3),"")</f>
        <v/>
      </c>
    </row>
    <row r="27" spans="1:22" x14ac:dyDescent="0.25">
      <c r="A27" s="64" t="str">
        <f>IF(ISBLANK('Neklasificētās vielas'!$B27),"",COUNTA($B$4:'Neklasificētās vielas'!$B27))</f>
        <v/>
      </c>
      <c r="B27" s="75"/>
      <c r="C27" s="101" t="str">
        <f>IFERROR(VLOOKUP('Neklasificētās vielas'!$B27,Neklasific_vielas,2,FALSE),"")</f>
        <v/>
      </c>
      <c r="D27" s="68"/>
      <c r="E27" s="77"/>
      <c r="F27" s="77"/>
      <c r="G27" s="75"/>
      <c r="H27" s="81"/>
      <c r="I27" s="77"/>
      <c r="J27" s="82"/>
      <c r="K27" s="83"/>
      <c r="L27" s="77"/>
      <c r="M27" s="77"/>
      <c r="N27" s="83"/>
      <c r="O27" s="82"/>
      <c r="P27" s="82"/>
      <c r="Q27" s="83"/>
      <c r="R27" s="77"/>
      <c r="S27" s="83"/>
      <c r="T27" s="72"/>
      <c r="U27" s="41" t="str">
        <f>IF(ISBLANK('Neklasificētās vielas'!$B27),"",IF(Iesniedzējs!$G$9&lt;&gt;"",Iesniedzējs!$G$9,IF(Iesniedzējs!$G$23&lt;&gt;"",Iesniedzējs!$G$23,IF(Iesniedzējs!$G$36&lt;&gt;"",Iesniedzējs!$G$36,"Nav zināms"))))</f>
        <v/>
      </c>
      <c r="V27" s="49" t="str">
        <f>IFERROR(IF(ISBLANK('Neklasificētās vielas'!$B27),"",Iesniedzējs!$D$3&amp;" "&amp;Iesniedzējs!$F$3),"")</f>
        <v/>
      </c>
    </row>
    <row r="28" spans="1:22" x14ac:dyDescent="0.25">
      <c r="A28" s="64" t="str">
        <f>IF(ISBLANK('Neklasificētās vielas'!$B28),"",COUNTA($B$4:'Neklasificētās vielas'!$B28))</f>
        <v/>
      </c>
      <c r="B28" s="75"/>
      <c r="C28" s="101" t="str">
        <f>IFERROR(VLOOKUP('Neklasificētās vielas'!$B28,Neklasific_vielas,2,FALSE),"")</f>
        <v/>
      </c>
      <c r="D28" s="68"/>
      <c r="E28" s="77"/>
      <c r="F28" s="77"/>
      <c r="G28" s="75"/>
      <c r="H28" s="81"/>
      <c r="I28" s="77"/>
      <c r="J28" s="82"/>
      <c r="K28" s="83"/>
      <c r="L28" s="77"/>
      <c r="M28" s="77"/>
      <c r="N28" s="83"/>
      <c r="O28" s="82"/>
      <c r="P28" s="82"/>
      <c r="Q28" s="83"/>
      <c r="R28" s="77"/>
      <c r="S28" s="83"/>
      <c r="T28" s="72"/>
      <c r="U28" s="41" t="str">
        <f>IF(ISBLANK('Neklasificētās vielas'!$B28),"",IF(Iesniedzējs!$G$9&lt;&gt;"",Iesniedzējs!$G$9,IF(Iesniedzējs!$G$23&lt;&gt;"",Iesniedzējs!$G$23,IF(Iesniedzējs!$G$36&lt;&gt;"",Iesniedzējs!$G$36,"Nav zināms"))))</f>
        <v/>
      </c>
      <c r="V28" s="49" t="str">
        <f>IFERROR(IF(ISBLANK('Neklasificētās vielas'!$B28),"",Iesniedzējs!$D$3&amp;" "&amp;Iesniedzējs!$F$3),"")</f>
        <v/>
      </c>
    </row>
    <row r="29" spans="1:22" x14ac:dyDescent="0.25">
      <c r="A29" s="64" t="str">
        <f>IF(ISBLANK('Neklasificētās vielas'!$B29),"",COUNTA($B$4:'Neklasificētās vielas'!$B29))</f>
        <v/>
      </c>
      <c r="B29" s="75"/>
      <c r="C29" s="101" t="str">
        <f>IFERROR(VLOOKUP('Neklasificētās vielas'!$B29,Neklasific_vielas,2,FALSE),"")</f>
        <v/>
      </c>
      <c r="D29" s="68"/>
      <c r="E29" s="77"/>
      <c r="F29" s="77"/>
      <c r="G29" s="75"/>
      <c r="H29" s="81"/>
      <c r="I29" s="77"/>
      <c r="J29" s="82"/>
      <c r="K29" s="83"/>
      <c r="L29" s="77"/>
      <c r="M29" s="77"/>
      <c r="N29" s="83"/>
      <c r="O29" s="82"/>
      <c r="P29" s="82"/>
      <c r="Q29" s="83"/>
      <c r="R29" s="77"/>
      <c r="S29" s="83"/>
      <c r="T29" s="72"/>
      <c r="U29" s="41" t="str">
        <f>IF(ISBLANK('Neklasificētās vielas'!$B29),"",IF(Iesniedzējs!$G$9&lt;&gt;"",Iesniedzējs!$G$9,IF(Iesniedzējs!$G$23&lt;&gt;"",Iesniedzējs!$G$23,IF(Iesniedzējs!$G$36&lt;&gt;"",Iesniedzējs!$G$36,"Nav zināms"))))</f>
        <v/>
      </c>
      <c r="V29" s="49" t="str">
        <f>IFERROR(IF(ISBLANK('Neklasificētās vielas'!$B29),"",Iesniedzējs!$D$3&amp;" "&amp;Iesniedzējs!$F$3),"")</f>
        <v/>
      </c>
    </row>
    <row r="30" spans="1:22" x14ac:dyDescent="0.25">
      <c r="A30" s="64" t="str">
        <f>IF(ISBLANK('Neklasificētās vielas'!$B30),"",COUNTA($B$4:'Neklasificētās vielas'!$B30))</f>
        <v/>
      </c>
      <c r="B30" s="75"/>
      <c r="C30" s="101" t="str">
        <f>IFERROR(VLOOKUP('Neklasificētās vielas'!$B30,Neklasific_vielas,2,FALSE),"")</f>
        <v/>
      </c>
      <c r="D30" s="68"/>
      <c r="E30" s="77"/>
      <c r="F30" s="77"/>
      <c r="G30" s="75"/>
      <c r="H30" s="81"/>
      <c r="I30" s="77"/>
      <c r="J30" s="82"/>
      <c r="K30" s="83"/>
      <c r="L30" s="77"/>
      <c r="M30" s="77"/>
      <c r="N30" s="83"/>
      <c r="O30" s="82"/>
      <c r="P30" s="82"/>
      <c r="Q30" s="83"/>
      <c r="R30" s="77"/>
      <c r="S30" s="83"/>
      <c r="T30" s="72"/>
      <c r="U30" s="41" t="str">
        <f>IF(ISBLANK('Neklasificētās vielas'!$B30),"",IF(Iesniedzējs!$G$9&lt;&gt;"",Iesniedzējs!$G$9,IF(Iesniedzējs!$G$23&lt;&gt;"",Iesniedzējs!$G$23,IF(Iesniedzējs!$G$36&lt;&gt;"",Iesniedzējs!$G$36,"Nav zināms"))))</f>
        <v/>
      </c>
      <c r="V30" s="49" t="str">
        <f>IFERROR(IF(ISBLANK('Neklasificētās vielas'!$B30),"",Iesniedzējs!$D$3&amp;" "&amp;Iesniedzējs!$F$3),"")</f>
        <v/>
      </c>
    </row>
    <row r="31" spans="1:22" x14ac:dyDescent="0.25">
      <c r="A31" s="64" t="str">
        <f>IF(ISBLANK('Neklasificētās vielas'!$B31),"",COUNTA($B$4:'Neklasificētās vielas'!$B31))</f>
        <v/>
      </c>
      <c r="B31" s="75"/>
      <c r="C31" s="101" t="str">
        <f>IFERROR(VLOOKUP('Neklasificētās vielas'!$B31,Neklasific_vielas,2,FALSE),"")</f>
        <v/>
      </c>
      <c r="D31" s="68"/>
      <c r="E31" s="77"/>
      <c r="F31" s="77"/>
      <c r="G31" s="75"/>
      <c r="H31" s="81"/>
      <c r="I31" s="77"/>
      <c r="J31" s="82"/>
      <c r="K31" s="83"/>
      <c r="L31" s="77"/>
      <c r="M31" s="77"/>
      <c r="N31" s="83"/>
      <c r="O31" s="82"/>
      <c r="P31" s="82"/>
      <c r="Q31" s="83"/>
      <c r="R31" s="77"/>
      <c r="S31" s="83"/>
      <c r="T31" s="72"/>
      <c r="U31" s="41" t="str">
        <f>IF(ISBLANK('Neklasificētās vielas'!$B31),"",IF(Iesniedzējs!$G$9&lt;&gt;"",Iesniedzējs!$G$9,IF(Iesniedzējs!$G$23&lt;&gt;"",Iesniedzējs!$G$23,IF(Iesniedzējs!$G$36&lt;&gt;"",Iesniedzējs!$G$36,"Nav zināms"))))</f>
        <v/>
      </c>
      <c r="V31" s="49" t="str">
        <f>IFERROR(IF(ISBLANK('Neklasificētās vielas'!$B31),"",Iesniedzējs!$D$3&amp;" "&amp;Iesniedzējs!$F$3),"")</f>
        <v/>
      </c>
    </row>
    <row r="32" spans="1:22" x14ac:dyDescent="0.25">
      <c r="A32" s="64" t="str">
        <f>IF(ISBLANK('Neklasificētās vielas'!$B32),"",COUNTA($B$4:'Neklasificētās vielas'!$B32))</f>
        <v/>
      </c>
      <c r="B32" s="75"/>
      <c r="C32" s="101" t="str">
        <f>IFERROR(VLOOKUP('Neklasificētās vielas'!$B32,Neklasific_vielas,2,FALSE),"")</f>
        <v/>
      </c>
      <c r="D32" s="68"/>
      <c r="E32" s="77"/>
      <c r="F32" s="77"/>
      <c r="G32" s="75"/>
      <c r="H32" s="81"/>
      <c r="I32" s="77"/>
      <c r="J32" s="82"/>
      <c r="K32" s="83"/>
      <c r="L32" s="77"/>
      <c r="M32" s="77"/>
      <c r="N32" s="83"/>
      <c r="O32" s="82"/>
      <c r="P32" s="82"/>
      <c r="Q32" s="83"/>
      <c r="R32" s="77"/>
      <c r="S32" s="83"/>
      <c r="T32" s="72"/>
      <c r="U32" s="41" t="str">
        <f>IF(ISBLANK('Neklasificētās vielas'!$B32),"",IF(Iesniedzējs!$G$9&lt;&gt;"",Iesniedzējs!$G$9,IF(Iesniedzējs!$G$23&lt;&gt;"",Iesniedzējs!$G$23,IF(Iesniedzējs!$G$36&lt;&gt;"",Iesniedzējs!$G$36,"Nav zināms"))))</f>
        <v/>
      </c>
      <c r="V32" s="49" t="str">
        <f>IFERROR(IF(ISBLANK('Neklasificētās vielas'!$B32),"",Iesniedzējs!$D$3&amp;" "&amp;Iesniedzējs!$F$3),"")</f>
        <v/>
      </c>
    </row>
    <row r="33" spans="1:22" x14ac:dyDescent="0.25">
      <c r="A33" s="64" t="str">
        <f>IF(ISBLANK('Neklasificētās vielas'!$B33),"",COUNTA($B$4:'Neklasificētās vielas'!$B33))</f>
        <v/>
      </c>
      <c r="B33" s="75"/>
      <c r="C33" s="101" t="str">
        <f>IFERROR(VLOOKUP('Neklasificētās vielas'!$B33,Neklasific_vielas,2,FALSE),"")</f>
        <v/>
      </c>
      <c r="D33" s="68"/>
      <c r="E33" s="77"/>
      <c r="F33" s="77"/>
      <c r="G33" s="75"/>
      <c r="H33" s="81"/>
      <c r="I33" s="77"/>
      <c r="J33" s="82"/>
      <c r="K33" s="83"/>
      <c r="L33" s="77"/>
      <c r="M33" s="77"/>
      <c r="N33" s="83"/>
      <c r="O33" s="82"/>
      <c r="P33" s="82"/>
      <c r="Q33" s="83"/>
      <c r="R33" s="77"/>
      <c r="S33" s="83"/>
      <c r="T33" s="72"/>
      <c r="U33" s="41" t="str">
        <f>IF(ISBLANK('Neklasificētās vielas'!$B33),"",IF(Iesniedzējs!$G$9&lt;&gt;"",Iesniedzējs!$G$9,IF(Iesniedzējs!$G$23&lt;&gt;"",Iesniedzējs!$G$23,IF(Iesniedzējs!$G$36&lt;&gt;"",Iesniedzējs!$G$36,"Nav zināms"))))</f>
        <v/>
      </c>
      <c r="V33" s="49" t="str">
        <f>IFERROR(IF(ISBLANK('Neklasificētās vielas'!$B33),"",Iesniedzējs!$D$3&amp;" "&amp;Iesniedzējs!$F$3),"")</f>
        <v/>
      </c>
    </row>
    <row r="34" spans="1:22" x14ac:dyDescent="0.25">
      <c r="A34" s="64" t="str">
        <f>IF(ISBLANK('Neklasificētās vielas'!$B34),"",COUNTA($B$4:'Neklasificētās vielas'!$B34))</f>
        <v/>
      </c>
      <c r="B34" s="75"/>
      <c r="C34" s="101" t="str">
        <f>IFERROR(VLOOKUP('Neklasificētās vielas'!$B34,Neklasific_vielas,2,FALSE),"")</f>
        <v/>
      </c>
      <c r="D34" s="68"/>
      <c r="E34" s="77"/>
      <c r="F34" s="77"/>
      <c r="G34" s="75"/>
      <c r="H34" s="81"/>
      <c r="I34" s="77"/>
      <c r="J34" s="82"/>
      <c r="K34" s="83"/>
      <c r="L34" s="77"/>
      <c r="M34" s="77"/>
      <c r="N34" s="83"/>
      <c r="O34" s="82"/>
      <c r="P34" s="82"/>
      <c r="Q34" s="83"/>
      <c r="R34" s="77"/>
      <c r="S34" s="83"/>
      <c r="T34" s="72"/>
      <c r="U34" s="41" t="str">
        <f>IF(ISBLANK('Neklasificētās vielas'!$B34),"",IF(Iesniedzējs!$G$9&lt;&gt;"",Iesniedzējs!$G$9,IF(Iesniedzējs!$G$23&lt;&gt;"",Iesniedzējs!$G$23,IF(Iesniedzējs!$G$36&lt;&gt;"",Iesniedzējs!$G$36,"Nav zināms"))))</f>
        <v/>
      </c>
      <c r="V34" s="49" t="str">
        <f>IFERROR(IF(ISBLANK('Neklasificētās vielas'!$B34),"",Iesniedzējs!$D$3&amp;" "&amp;Iesniedzējs!$F$3),"")</f>
        <v/>
      </c>
    </row>
    <row r="35" spans="1:22" x14ac:dyDescent="0.25">
      <c r="A35" s="64" t="str">
        <f>IF(ISBLANK('Neklasificētās vielas'!$B35),"",COUNTA($B$4:'Neklasificētās vielas'!$B35))</f>
        <v/>
      </c>
      <c r="B35" s="75"/>
      <c r="C35" s="101" t="str">
        <f>IFERROR(VLOOKUP('Neklasificētās vielas'!$B35,Neklasific_vielas,2,FALSE),"")</f>
        <v/>
      </c>
      <c r="D35" s="68"/>
      <c r="E35" s="77"/>
      <c r="F35" s="77"/>
      <c r="G35" s="75"/>
      <c r="H35" s="81"/>
      <c r="I35" s="77"/>
      <c r="J35" s="82"/>
      <c r="K35" s="83"/>
      <c r="L35" s="77"/>
      <c r="M35" s="77"/>
      <c r="N35" s="83"/>
      <c r="O35" s="82"/>
      <c r="P35" s="82"/>
      <c r="Q35" s="83"/>
      <c r="R35" s="77"/>
      <c r="S35" s="83"/>
      <c r="T35" s="72"/>
      <c r="U35" s="41" t="str">
        <f>IF(ISBLANK('Neklasificētās vielas'!$B35),"",IF(Iesniedzējs!$G$9&lt;&gt;"",Iesniedzējs!$G$9,IF(Iesniedzējs!$G$23&lt;&gt;"",Iesniedzējs!$G$23,IF(Iesniedzējs!$G$36&lt;&gt;"",Iesniedzējs!$G$36,"Nav zināms"))))</f>
        <v/>
      </c>
      <c r="V35" s="49" t="str">
        <f>IFERROR(IF(ISBLANK('Neklasificētās vielas'!$B35),"",Iesniedzējs!$D$3&amp;" "&amp;Iesniedzējs!$F$3),"")</f>
        <v/>
      </c>
    </row>
    <row r="36" spans="1:22" x14ac:dyDescent="0.25">
      <c r="A36" s="64" t="str">
        <f>IF(ISBLANK('Neklasificētās vielas'!$B36),"",COUNTA($B$4:'Neklasificētās vielas'!$B36))</f>
        <v/>
      </c>
      <c r="B36" s="75"/>
      <c r="C36" s="101" t="str">
        <f>IFERROR(VLOOKUP('Neklasificētās vielas'!$B36,Neklasific_vielas,2,FALSE),"")</f>
        <v/>
      </c>
      <c r="D36" s="68"/>
      <c r="E36" s="77"/>
      <c r="F36" s="77"/>
      <c r="G36" s="75"/>
      <c r="H36" s="81"/>
      <c r="I36" s="77"/>
      <c r="J36" s="82"/>
      <c r="K36" s="83"/>
      <c r="L36" s="77"/>
      <c r="M36" s="77"/>
      <c r="N36" s="83"/>
      <c r="O36" s="82"/>
      <c r="P36" s="82"/>
      <c r="Q36" s="83"/>
      <c r="R36" s="77"/>
      <c r="S36" s="83"/>
      <c r="T36" s="72"/>
      <c r="U36" s="41" t="str">
        <f>IF(ISBLANK('Neklasificētās vielas'!$B36),"",IF(Iesniedzējs!$G$9&lt;&gt;"",Iesniedzējs!$G$9,IF(Iesniedzējs!$G$23&lt;&gt;"",Iesniedzējs!$G$23,IF(Iesniedzējs!$G$36&lt;&gt;"",Iesniedzējs!$G$36,"Nav zināms"))))</f>
        <v/>
      </c>
      <c r="V36" s="49" t="str">
        <f>IFERROR(IF(ISBLANK('Neklasificētās vielas'!$B36),"",Iesniedzējs!$D$3&amp;" "&amp;Iesniedzējs!$F$3),"")</f>
        <v/>
      </c>
    </row>
    <row r="37" spans="1:22" x14ac:dyDescent="0.25">
      <c r="A37" s="64" t="str">
        <f>IF(ISBLANK('Neklasificētās vielas'!$B37),"",COUNTA($B$4:'Neklasificētās vielas'!$B37))</f>
        <v/>
      </c>
      <c r="B37" s="75"/>
      <c r="C37" s="101" t="str">
        <f>IFERROR(VLOOKUP('Neklasificētās vielas'!$B37,Neklasific_vielas,2,FALSE),"")</f>
        <v/>
      </c>
      <c r="D37" s="68"/>
      <c r="E37" s="77"/>
      <c r="F37" s="77"/>
      <c r="G37" s="75"/>
      <c r="H37" s="81"/>
      <c r="I37" s="77"/>
      <c r="J37" s="82"/>
      <c r="K37" s="83"/>
      <c r="L37" s="77"/>
      <c r="M37" s="77"/>
      <c r="N37" s="83"/>
      <c r="O37" s="82"/>
      <c r="P37" s="82"/>
      <c r="Q37" s="83"/>
      <c r="R37" s="77"/>
      <c r="S37" s="83"/>
      <c r="T37" s="72"/>
      <c r="U37" s="41" t="str">
        <f>IF(ISBLANK('Neklasificētās vielas'!$B37),"",IF(Iesniedzējs!$G$9&lt;&gt;"",Iesniedzējs!$G$9,IF(Iesniedzējs!$G$23&lt;&gt;"",Iesniedzējs!$G$23,IF(Iesniedzējs!$G$36&lt;&gt;"",Iesniedzējs!$G$36,"Nav zināms"))))</f>
        <v/>
      </c>
      <c r="V37" s="49" t="str">
        <f>IFERROR(IF(ISBLANK('Neklasificētās vielas'!$B37),"",Iesniedzējs!$D$3&amp;" "&amp;Iesniedzējs!$F$3),"")</f>
        <v/>
      </c>
    </row>
    <row r="38" spans="1:22" x14ac:dyDescent="0.25">
      <c r="A38" s="64" t="str">
        <f>IF(ISBLANK('Neklasificētās vielas'!$B38),"",COUNTA($B$4:'Neklasificētās vielas'!$B38))</f>
        <v/>
      </c>
      <c r="B38" s="75"/>
      <c r="C38" s="101" t="str">
        <f>IFERROR(VLOOKUP('Neklasificētās vielas'!$B38,Neklasific_vielas,2,FALSE),"")</f>
        <v/>
      </c>
      <c r="D38" s="68"/>
      <c r="E38" s="77"/>
      <c r="F38" s="77"/>
      <c r="G38" s="75"/>
      <c r="H38" s="81"/>
      <c r="I38" s="77"/>
      <c r="J38" s="82"/>
      <c r="K38" s="83"/>
      <c r="L38" s="77"/>
      <c r="M38" s="77"/>
      <c r="N38" s="83"/>
      <c r="O38" s="82"/>
      <c r="P38" s="82"/>
      <c r="Q38" s="83"/>
      <c r="R38" s="77"/>
      <c r="S38" s="83"/>
      <c r="T38" s="72"/>
      <c r="U38" s="41" t="str">
        <f>IF(ISBLANK('Neklasificētās vielas'!$B38),"",IF(Iesniedzējs!$G$9&lt;&gt;"",Iesniedzējs!$G$9,IF(Iesniedzējs!$G$23&lt;&gt;"",Iesniedzējs!$G$23,IF(Iesniedzējs!$G$36&lt;&gt;"",Iesniedzējs!$G$36,"Nav zināms"))))</f>
        <v/>
      </c>
      <c r="V38" s="49" t="str">
        <f>IFERROR(IF(ISBLANK('Neklasificētās vielas'!$B38),"",Iesniedzējs!$D$3&amp;" "&amp;Iesniedzējs!$F$3),"")</f>
        <v/>
      </c>
    </row>
    <row r="39" spans="1:22" x14ac:dyDescent="0.25">
      <c r="A39" s="64" t="str">
        <f>IF(ISBLANK('Neklasificētās vielas'!$B39),"",COUNTA($B$4:'Neklasificētās vielas'!$B39))</f>
        <v/>
      </c>
      <c r="B39" s="75"/>
      <c r="C39" s="101" t="str">
        <f>IFERROR(VLOOKUP('Neklasificētās vielas'!$B39,Neklasific_vielas,2,FALSE),"")</f>
        <v/>
      </c>
      <c r="D39" s="68"/>
      <c r="E39" s="77"/>
      <c r="F39" s="77"/>
      <c r="G39" s="75"/>
      <c r="H39" s="81"/>
      <c r="I39" s="77"/>
      <c r="J39" s="82"/>
      <c r="K39" s="83"/>
      <c r="L39" s="77"/>
      <c r="M39" s="77"/>
      <c r="N39" s="83"/>
      <c r="O39" s="82"/>
      <c r="P39" s="82"/>
      <c r="Q39" s="83"/>
      <c r="R39" s="77"/>
      <c r="S39" s="83"/>
      <c r="T39" s="72"/>
      <c r="U39" s="41" t="str">
        <f>IF(ISBLANK('Neklasificētās vielas'!$B39),"",IF(Iesniedzējs!$G$9&lt;&gt;"",Iesniedzējs!$G$9,IF(Iesniedzējs!$G$23&lt;&gt;"",Iesniedzējs!$G$23,IF(Iesniedzējs!$G$36&lt;&gt;"",Iesniedzējs!$G$36,"Nav zināms"))))</f>
        <v/>
      </c>
      <c r="V39" s="49" t="str">
        <f>IFERROR(IF(ISBLANK('Neklasificētās vielas'!$B39),"",Iesniedzējs!$D$3&amp;" "&amp;Iesniedzējs!$F$3),"")</f>
        <v/>
      </c>
    </row>
    <row r="40" spans="1:22" x14ac:dyDescent="0.25">
      <c r="A40" s="64" t="str">
        <f>IF(ISBLANK('Neklasificētās vielas'!$B40),"",COUNTA($B$4:'Neklasificētās vielas'!$B40))</f>
        <v/>
      </c>
      <c r="B40" s="75"/>
      <c r="C40" s="101" t="str">
        <f>IFERROR(VLOOKUP('Neklasificētās vielas'!$B40,Neklasific_vielas,2,FALSE),"")</f>
        <v/>
      </c>
      <c r="D40" s="68"/>
      <c r="E40" s="77"/>
      <c r="F40" s="77"/>
      <c r="G40" s="75"/>
      <c r="H40" s="81"/>
      <c r="I40" s="77"/>
      <c r="J40" s="82"/>
      <c r="K40" s="83"/>
      <c r="L40" s="77"/>
      <c r="M40" s="77"/>
      <c r="N40" s="83"/>
      <c r="O40" s="82"/>
      <c r="P40" s="82"/>
      <c r="Q40" s="83"/>
      <c r="R40" s="77"/>
      <c r="S40" s="83"/>
      <c r="T40" s="72"/>
      <c r="U40" s="41" t="str">
        <f>IF(ISBLANK('Neklasificētās vielas'!$B40),"",IF(Iesniedzējs!$G$9&lt;&gt;"",Iesniedzējs!$G$9,IF(Iesniedzējs!$G$23&lt;&gt;"",Iesniedzējs!$G$23,IF(Iesniedzējs!$G$36&lt;&gt;"",Iesniedzējs!$G$36,"Nav zināms"))))</f>
        <v/>
      </c>
      <c r="V40" s="49" t="str">
        <f>IFERROR(IF(ISBLANK('Neklasificētās vielas'!$B40),"",Iesniedzējs!$D$3&amp;" "&amp;Iesniedzējs!$F$3),"")</f>
        <v/>
      </c>
    </row>
    <row r="41" spans="1:22" x14ac:dyDescent="0.25">
      <c r="A41" s="64" t="str">
        <f>IF(ISBLANK('Neklasificētās vielas'!$B41),"",COUNTA($B$4:'Neklasificētās vielas'!$B41))</f>
        <v/>
      </c>
      <c r="B41" s="75"/>
      <c r="C41" s="101" t="str">
        <f>IFERROR(VLOOKUP('Neklasificētās vielas'!$B41,Neklasific_vielas,2,FALSE),"")</f>
        <v/>
      </c>
      <c r="D41" s="68"/>
      <c r="E41" s="77"/>
      <c r="F41" s="77"/>
      <c r="G41" s="75"/>
      <c r="H41" s="81"/>
      <c r="I41" s="77"/>
      <c r="J41" s="82"/>
      <c r="K41" s="83"/>
      <c r="L41" s="77"/>
      <c r="M41" s="77"/>
      <c r="N41" s="83"/>
      <c r="O41" s="82"/>
      <c r="P41" s="82"/>
      <c r="Q41" s="83"/>
      <c r="R41" s="77"/>
      <c r="S41" s="83"/>
      <c r="T41" s="72"/>
      <c r="U41" s="41" t="str">
        <f>IF(ISBLANK('Neklasificētās vielas'!$B41),"",IF(Iesniedzējs!$G$9&lt;&gt;"",Iesniedzējs!$G$9,IF(Iesniedzējs!$G$23&lt;&gt;"",Iesniedzējs!$G$23,IF(Iesniedzējs!$G$36&lt;&gt;"",Iesniedzējs!$G$36,"Nav zināms"))))</f>
        <v/>
      </c>
      <c r="V41" s="49" t="str">
        <f>IFERROR(IF(ISBLANK('Neklasificētās vielas'!$B41),"",Iesniedzējs!$D$3&amp;" "&amp;Iesniedzējs!$F$3),"")</f>
        <v/>
      </c>
    </row>
    <row r="42" spans="1:22" x14ac:dyDescent="0.25">
      <c r="A42" s="64" t="str">
        <f>IF(ISBLANK('Neklasificētās vielas'!$B42),"",COUNTA($B$4:'Neklasificētās vielas'!$B42))</f>
        <v/>
      </c>
      <c r="B42" s="75"/>
      <c r="C42" s="101" t="str">
        <f>IFERROR(VLOOKUP('Neklasificētās vielas'!$B42,Neklasific_vielas,2,FALSE),"")</f>
        <v/>
      </c>
      <c r="D42" s="68"/>
      <c r="E42" s="77"/>
      <c r="F42" s="77"/>
      <c r="G42" s="75"/>
      <c r="H42" s="81"/>
      <c r="I42" s="77"/>
      <c r="J42" s="82"/>
      <c r="K42" s="83"/>
      <c r="L42" s="77"/>
      <c r="M42" s="77"/>
      <c r="N42" s="83"/>
      <c r="O42" s="82"/>
      <c r="P42" s="82"/>
      <c r="Q42" s="83"/>
      <c r="R42" s="77"/>
      <c r="S42" s="83"/>
      <c r="T42" s="72"/>
      <c r="U42" s="41" t="str">
        <f>IF(ISBLANK('Neklasificētās vielas'!$B42),"",IF(Iesniedzējs!$G$9&lt;&gt;"",Iesniedzējs!$G$9,IF(Iesniedzējs!$G$23&lt;&gt;"",Iesniedzējs!$G$23,IF(Iesniedzējs!$G$36&lt;&gt;"",Iesniedzējs!$G$36,"Nav zināms"))))</f>
        <v/>
      </c>
      <c r="V42" s="49" t="str">
        <f>IFERROR(IF(ISBLANK('Neklasificētās vielas'!$B42),"",Iesniedzējs!$D$3&amp;" "&amp;Iesniedzējs!$F$3),"")</f>
        <v/>
      </c>
    </row>
    <row r="43" spans="1:22" x14ac:dyDescent="0.25">
      <c r="A43" s="64" t="str">
        <f>IF(ISBLANK('Neklasificētās vielas'!$B43),"",COUNTA($B$4:'Neklasificētās vielas'!$B43))</f>
        <v/>
      </c>
      <c r="B43" s="75"/>
      <c r="C43" s="101" t="str">
        <f>IFERROR(VLOOKUP('Neklasificētās vielas'!$B43,Neklasific_vielas,2,FALSE),"")</f>
        <v/>
      </c>
      <c r="D43" s="68"/>
      <c r="E43" s="77"/>
      <c r="F43" s="77"/>
      <c r="G43" s="75"/>
      <c r="H43" s="81"/>
      <c r="I43" s="77"/>
      <c r="J43" s="82"/>
      <c r="K43" s="83"/>
      <c r="L43" s="77"/>
      <c r="M43" s="77"/>
      <c r="N43" s="83"/>
      <c r="O43" s="82"/>
      <c r="P43" s="82"/>
      <c r="Q43" s="83"/>
      <c r="R43" s="77"/>
      <c r="S43" s="83"/>
      <c r="T43" s="72"/>
      <c r="U43" s="41" t="str">
        <f>IF(ISBLANK('Neklasificētās vielas'!$B43),"",IF(Iesniedzējs!$G$9&lt;&gt;"",Iesniedzējs!$G$9,IF(Iesniedzējs!$G$23&lt;&gt;"",Iesniedzējs!$G$23,IF(Iesniedzējs!$G$36&lt;&gt;"",Iesniedzējs!$G$36,"Nav zināms"))))</f>
        <v/>
      </c>
      <c r="V43" s="49" t="str">
        <f>IFERROR(IF(ISBLANK('Neklasificētās vielas'!$B43),"",Iesniedzējs!$D$3&amp;" "&amp;Iesniedzējs!$F$3),"")</f>
        <v/>
      </c>
    </row>
    <row r="44" spans="1:22" x14ac:dyDescent="0.25">
      <c r="A44" s="64" t="str">
        <f>IF(ISBLANK('Neklasificētās vielas'!$B44),"",COUNTA($B$4:'Neklasificētās vielas'!$B44))</f>
        <v/>
      </c>
      <c r="B44" s="75"/>
      <c r="C44" s="101" t="str">
        <f>IFERROR(VLOOKUP('Neklasificētās vielas'!$B44,Neklasific_vielas,2,FALSE),"")</f>
        <v/>
      </c>
      <c r="D44" s="68"/>
      <c r="E44" s="77"/>
      <c r="F44" s="77"/>
      <c r="G44" s="75"/>
      <c r="H44" s="81"/>
      <c r="I44" s="77"/>
      <c r="J44" s="82"/>
      <c r="K44" s="83"/>
      <c r="L44" s="77"/>
      <c r="M44" s="77"/>
      <c r="N44" s="83"/>
      <c r="O44" s="82"/>
      <c r="P44" s="82"/>
      <c r="Q44" s="83"/>
      <c r="R44" s="77"/>
      <c r="S44" s="83"/>
      <c r="T44" s="72"/>
      <c r="U44" s="41" t="str">
        <f>IF(ISBLANK('Neklasificētās vielas'!$B44),"",IF(Iesniedzējs!$G$9&lt;&gt;"",Iesniedzējs!$G$9,IF(Iesniedzējs!$G$23&lt;&gt;"",Iesniedzējs!$G$23,IF(Iesniedzējs!$G$36&lt;&gt;"",Iesniedzējs!$G$36,"Nav zināms"))))</f>
        <v/>
      </c>
      <c r="V44" s="49" t="str">
        <f>IFERROR(IF(ISBLANK('Neklasificētās vielas'!$B44),"",Iesniedzējs!$D$3&amp;" "&amp;Iesniedzējs!$F$3),"")</f>
        <v/>
      </c>
    </row>
    <row r="45" spans="1:22" x14ac:dyDescent="0.25">
      <c r="A45" s="64" t="str">
        <f>IF(ISBLANK('Neklasificētās vielas'!$B45),"",COUNTA($B$4:'Neklasificētās vielas'!$B45))</f>
        <v/>
      </c>
      <c r="B45" s="75"/>
      <c r="C45" s="101" t="str">
        <f>IFERROR(VLOOKUP('Neklasificētās vielas'!$B45,Neklasific_vielas,2,FALSE),"")</f>
        <v/>
      </c>
      <c r="D45" s="68"/>
      <c r="E45" s="77"/>
      <c r="F45" s="77"/>
      <c r="G45" s="75"/>
      <c r="H45" s="81"/>
      <c r="I45" s="77"/>
      <c r="J45" s="82"/>
      <c r="K45" s="83"/>
      <c r="L45" s="77"/>
      <c r="M45" s="77"/>
      <c r="N45" s="83"/>
      <c r="O45" s="82"/>
      <c r="P45" s="82"/>
      <c r="Q45" s="83"/>
      <c r="R45" s="77"/>
      <c r="S45" s="83"/>
      <c r="T45" s="72"/>
      <c r="U45" s="41" t="str">
        <f>IF(ISBLANK('Neklasificētās vielas'!$B45),"",IF(Iesniedzējs!$G$9&lt;&gt;"",Iesniedzējs!$G$9,IF(Iesniedzējs!$G$23&lt;&gt;"",Iesniedzējs!$G$23,IF(Iesniedzējs!$G$36&lt;&gt;"",Iesniedzējs!$G$36,"Nav zināms"))))</f>
        <v/>
      </c>
      <c r="V45" s="49" t="str">
        <f>IFERROR(IF(ISBLANK('Neklasificētās vielas'!$B45),"",Iesniedzējs!$D$3&amp;" "&amp;Iesniedzējs!$F$3),"")</f>
        <v/>
      </c>
    </row>
    <row r="46" spans="1:22" x14ac:dyDescent="0.25">
      <c r="A46" s="64" t="str">
        <f>IF(ISBLANK('Neklasificētās vielas'!$B46),"",COUNTA($B$4:'Neklasificētās vielas'!$B46))</f>
        <v/>
      </c>
      <c r="B46" s="75"/>
      <c r="C46" s="101" t="str">
        <f>IFERROR(VLOOKUP('Neklasificētās vielas'!$B46,Neklasific_vielas,2,FALSE),"")</f>
        <v/>
      </c>
      <c r="D46" s="68"/>
      <c r="E46" s="77"/>
      <c r="F46" s="77"/>
      <c r="G46" s="75"/>
      <c r="H46" s="81"/>
      <c r="I46" s="77"/>
      <c r="J46" s="82"/>
      <c r="K46" s="83"/>
      <c r="L46" s="77"/>
      <c r="M46" s="77"/>
      <c r="N46" s="83"/>
      <c r="O46" s="82"/>
      <c r="P46" s="82"/>
      <c r="Q46" s="83"/>
      <c r="R46" s="77"/>
      <c r="S46" s="83"/>
      <c r="T46" s="72"/>
      <c r="U46" s="41" t="str">
        <f>IF(ISBLANK('Neklasificētās vielas'!$B46),"",IF(Iesniedzējs!$G$9&lt;&gt;"",Iesniedzējs!$G$9,IF(Iesniedzējs!$G$23&lt;&gt;"",Iesniedzējs!$G$23,IF(Iesniedzējs!$G$36&lt;&gt;"",Iesniedzējs!$G$36,"Nav zināms"))))</f>
        <v/>
      </c>
      <c r="V46" s="49" t="str">
        <f>IFERROR(IF(ISBLANK('Neklasificētās vielas'!$B46),"",Iesniedzējs!$D$3&amp;" "&amp;Iesniedzējs!$F$3),"")</f>
        <v/>
      </c>
    </row>
    <row r="47" spans="1:22" x14ac:dyDescent="0.25">
      <c r="A47" s="64" t="str">
        <f>IF(ISBLANK('Neklasificētās vielas'!$B47),"",COUNTA($B$4:'Neklasificētās vielas'!$B47))</f>
        <v/>
      </c>
      <c r="B47" s="75"/>
      <c r="C47" s="101" t="str">
        <f>IFERROR(VLOOKUP('Neklasificētās vielas'!$B47,Neklasific_vielas,2,FALSE),"")</f>
        <v/>
      </c>
      <c r="D47" s="68"/>
      <c r="E47" s="77"/>
      <c r="F47" s="77"/>
      <c r="G47" s="75"/>
      <c r="H47" s="81"/>
      <c r="I47" s="77"/>
      <c r="J47" s="82"/>
      <c r="K47" s="83"/>
      <c r="L47" s="77"/>
      <c r="M47" s="77"/>
      <c r="N47" s="83"/>
      <c r="O47" s="82"/>
      <c r="P47" s="82"/>
      <c r="Q47" s="83"/>
      <c r="R47" s="77"/>
      <c r="S47" s="83"/>
      <c r="T47" s="72"/>
      <c r="U47" s="41" t="str">
        <f>IF(ISBLANK('Neklasificētās vielas'!$B47),"",IF(Iesniedzējs!$G$9&lt;&gt;"",Iesniedzējs!$G$9,IF(Iesniedzējs!$G$23&lt;&gt;"",Iesniedzējs!$G$23,IF(Iesniedzējs!$G$36&lt;&gt;"",Iesniedzējs!$G$36,"Nav zināms"))))</f>
        <v/>
      </c>
      <c r="V47" s="49" t="str">
        <f>IFERROR(IF(ISBLANK('Neklasificētās vielas'!$B47),"",Iesniedzējs!$D$3&amp;" "&amp;Iesniedzējs!$F$3),"")</f>
        <v/>
      </c>
    </row>
    <row r="48" spans="1:22" x14ac:dyDescent="0.25">
      <c r="A48" s="64" t="str">
        <f>IF(ISBLANK('Neklasificētās vielas'!$B48),"",COUNTA($B$4:'Neklasificētās vielas'!$B48))</f>
        <v/>
      </c>
      <c r="B48" s="75"/>
      <c r="C48" s="101" t="str">
        <f>IFERROR(VLOOKUP('Neklasificētās vielas'!$B48,Neklasific_vielas,2,FALSE),"")</f>
        <v/>
      </c>
      <c r="D48" s="68"/>
      <c r="E48" s="77"/>
      <c r="F48" s="77"/>
      <c r="G48" s="75"/>
      <c r="H48" s="81"/>
      <c r="I48" s="77"/>
      <c r="J48" s="82"/>
      <c r="K48" s="83"/>
      <c r="L48" s="77"/>
      <c r="M48" s="77"/>
      <c r="N48" s="83"/>
      <c r="O48" s="82"/>
      <c r="P48" s="82"/>
      <c r="Q48" s="83"/>
      <c r="R48" s="77"/>
      <c r="S48" s="83"/>
      <c r="T48" s="72"/>
      <c r="U48" s="41" t="str">
        <f>IF(ISBLANK('Neklasificētās vielas'!$B48),"",IF(Iesniedzējs!$G$9&lt;&gt;"",Iesniedzējs!$G$9,IF(Iesniedzējs!$G$23&lt;&gt;"",Iesniedzējs!$G$23,IF(Iesniedzējs!$G$36&lt;&gt;"",Iesniedzējs!$G$36,"Nav zināms"))))</f>
        <v/>
      </c>
      <c r="V48" s="49" t="str">
        <f>IFERROR(IF(ISBLANK('Neklasificētās vielas'!$B48),"",Iesniedzējs!$D$3&amp;" "&amp;Iesniedzējs!$F$3),"")</f>
        <v/>
      </c>
    </row>
    <row r="49" spans="1:22" x14ac:dyDescent="0.25">
      <c r="A49" s="64" t="str">
        <f>IF(ISBLANK('Neklasificētās vielas'!$B49),"",COUNTA($B$4:'Neklasificētās vielas'!$B49))</f>
        <v/>
      </c>
      <c r="B49" s="75"/>
      <c r="C49" s="101" t="str">
        <f>IFERROR(VLOOKUP('Neklasificētās vielas'!$B49,Neklasific_vielas,2,FALSE),"")</f>
        <v/>
      </c>
      <c r="D49" s="68"/>
      <c r="E49" s="77"/>
      <c r="F49" s="77"/>
      <c r="G49" s="75"/>
      <c r="H49" s="81"/>
      <c r="I49" s="77"/>
      <c r="J49" s="82"/>
      <c r="K49" s="83"/>
      <c r="L49" s="77"/>
      <c r="M49" s="77"/>
      <c r="N49" s="83"/>
      <c r="O49" s="82"/>
      <c r="P49" s="82"/>
      <c r="Q49" s="83"/>
      <c r="R49" s="77"/>
      <c r="S49" s="83"/>
      <c r="T49" s="72"/>
      <c r="U49" s="41" t="str">
        <f>IF(ISBLANK('Neklasificētās vielas'!$B49),"",IF(Iesniedzējs!$G$9&lt;&gt;"",Iesniedzējs!$G$9,IF(Iesniedzējs!$G$23&lt;&gt;"",Iesniedzējs!$G$23,IF(Iesniedzējs!$G$36&lt;&gt;"",Iesniedzējs!$G$36,"Nav zināms"))))</f>
        <v/>
      </c>
      <c r="V49" s="49" t="str">
        <f>IFERROR(IF(ISBLANK('Neklasificētās vielas'!$B49),"",Iesniedzējs!$D$3&amp;" "&amp;Iesniedzējs!$F$3),"")</f>
        <v/>
      </c>
    </row>
    <row r="50" spans="1:22" x14ac:dyDescent="0.25">
      <c r="A50" s="64" t="str">
        <f>IF(ISBLANK('Neklasificētās vielas'!$B50),"",COUNTA($B$4:'Neklasificētās vielas'!$B50))</f>
        <v/>
      </c>
      <c r="B50" s="75"/>
      <c r="C50" s="101" t="str">
        <f>IFERROR(VLOOKUP('Neklasificētās vielas'!$B50,Neklasific_vielas,2,FALSE),"")</f>
        <v/>
      </c>
      <c r="D50" s="68"/>
      <c r="E50" s="77"/>
      <c r="F50" s="77"/>
      <c r="G50" s="75"/>
      <c r="H50" s="81"/>
      <c r="I50" s="77"/>
      <c r="J50" s="82"/>
      <c r="K50" s="83"/>
      <c r="L50" s="77"/>
      <c r="M50" s="77"/>
      <c r="N50" s="83"/>
      <c r="O50" s="82"/>
      <c r="P50" s="82"/>
      <c r="Q50" s="83"/>
      <c r="R50" s="77"/>
      <c r="S50" s="83"/>
      <c r="T50" s="72"/>
      <c r="U50" s="41" t="str">
        <f>IF(ISBLANK('Neklasificētās vielas'!$B50),"",IF(Iesniedzējs!$G$9&lt;&gt;"",Iesniedzējs!$G$9,IF(Iesniedzējs!$G$23&lt;&gt;"",Iesniedzējs!$G$23,IF(Iesniedzējs!$G$36&lt;&gt;"",Iesniedzējs!$G$36,"Nav zināms"))))</f>
        <v/>
      </c>
      <c r="V50" s="49" t="str">
        <f>IFERROR(IF(ISBLANK('Neklasificētās vielas'!$B50),"",Iesniedzējs!$D$3&amp;" "&amp;Iesniedzējs!$F$3),"")</f>
        <v/>
      </c>
    </row>
    <row r="51" spans="1:22" x14ac:dyDescent="0.25">
      <c r="A51" s="64" t="str">
        <f>IF(ISBLANK('Neklasificētās vielas'!$B51),"",COUNTA($B$4:'Neklasificētās vielas'!$B51))</f>
        <v/>
      </c>
      <c r="B51" s="75"/>
      <c r="C51" s="101" t="str">
        <f>IFERROR(VLOOKUP('Neklasificētās vielas'!$B51,Neklasific_vielas,2,FALSE),"")</f>
        <v/>
      </c>
      <c r="D51" s="68"/>
      <c r="E51" s="77"/>
      <c r="F51" s="77"/>
      <c r="G51" s="75"/>
      <c r="H51" s="81"/>
      <c r="I51" s="77"/>
      <c r="J51" s="82"/>
      <c r="K51" s="83"/>
      <c r="L51" s="77"/>
      <c r="M51" s="77"/>
      <c r="N51" s="83"/>
      <c r="O51" s="82"/>
      <c r="P51" s="82"/>
      <c r="Q51" s="83"/>
      <c r="R51" s="77"/>
      <c r="S51" s="83"/>
      <c r="T51" s="72"/>
      <c r="U51" s="41" t="str">
        <f>IF(ISBLANK('Neklasificētās vielas'!$B51),"",IF(Iesniedzējs!$G$9&lt;&gt;"",Iesniedzējs!$G$9,IF(Iesniedzējs!$G$23&lt;&gt;"",Iesniedzējs!$G$23,IF(Iesniedzējs!$G$36&lt;&gt;"",Iesniedzējs!$G$36,"Nav zināms"))))</f>
        <v/>
      </c>
      <c r="V51" s="49" t="str">
        <f>IFERROR(IF(ISBLANK('Neklasificētās vielas'!$B51),"",Iesniedzējs!$D$3&amp;" "&amp;Iesniedzējs!$F$3),"")</f>
        <v/>
      </c>
    </row>
    <row r="52" spans="1:22" x14ac:dyDescent="0.25">
      <c r="A52" s="64" t="str">
        <f>IF(ISBLANK('Neklasificētās vielas'!$B52),"",COUNTA($B$4:'Neklasificētās vielas'!$B52))</f>
        <v/>
      </c>
      <c r="B52" s="75"/>
      <c r="C52" s="101" t="str">
        <f>IFERROR(VLOOKUP('Neklasificētās vielas'!$B52,Neklasific_vielas,2,FALSE),"")</f>
        <v/>
      </c>
      <c r="D52" s="68"/>
      <c r="E52" s="77"/>
      <c r="F52" s="77"/>
      <c r="G52" s="75"/>
      <c r="H52" s="81"/>
      <c r="I52" s="77"/>
      <c r="J52" s="82"/>
      <c r="K52" s="83"/>
      <c r="L52" s="77"/>
      <c r="M52" s="77"/>
      <c r="N52" s="83"/>
      <c r="O52" s="82"/>
      <c r="P52" s="82"/>
      <c r="Q52" s="83"/>
      <c r="R52" s="77"/>
      <c r="S52" s="83"/>
      <c r="T52" s="72"/>
      <c r="U52" s="41" t="str">
        <f>IF(ISBLANK('Neklasificētās vielas'!$B52),"",IF(Iesniedzējs!$G$9&lt;&gt;"",Iesniedzējs!$G$9,IF(Iesniedzējs!$G$23&lt;&gt;"",Iesniedzējs!$G$23,IF(Iesniedzējs!$G$36&lt;&gt;"",Iesniedzējs!$G$36,"Nav zināms"))))</f>
        <v/>
      </c>
      <c r="V52" s="49" t="str">
        <f>IFERROR(IF(ISBLANK('Neklasificētās vielas'!$B52),"",Iesniedzējs!$D$3&amp;" "&amp;Iesniedzējs!$F$3),"")</f>
        <v/>
      </c>
    </row>
    <row r="53" spans="1:22" x14ac:dyDescent="0.25">
      <c r="A53" s="64" t="str">
        <f>IF(ISBLANK('Neklasificētās vielas'!$B53),"",COUNTA($B$4:'Neklasificētās vielas'!$B53))</f>
        <v/>
      </c>
      <c r="B53" s="75"/>
      <c r="C53" s="101" t="str">
        <f>IFERROR(VLOOKUP('Neklasificētās vielas'!$B53,Neklasific_vielas,2,FALSE),"")</f>
        <v/>
      </c>
      <c r="D53" s="68"/>
      <c r="E53" s="77"/>
      <c r="F53" s="77"/>
      <c r="G53" s="75"/>
      <c r="H53" s="81"/>
      <c r="I53" s="77"/>
      <c r="J53" s="82"/>
      <c r="K53" s="83"/>
      <c r="L53" s="77"/>
      <c r="M53" s="77"/>
      <c r="N53" s="83"/>
      <c r="O53" s="82"/>
      <c r="P53" s="82"/>
      <c r="Q53" s="83"/>
      <c r="R53" s="77"/>
      <c r="S53" s="83"/>
      <c r="T53" s="72"/>
      <c r="U53" s="41" t="str">
        <f>IF(ISBLANK('Neklasificētās vielas'!$B53),"",IF(Iesniedzējs!$G$9&lt;&gt;"",Iesniedzējs!$G$9,IF(Iesniedzējs!$G$23&lt;&gt;"",Iesniedzējs!$G$23,IF(Iesniedzējs!$G$36&lt;&gt;"",Iesniedzējs!$G$36,"Nav zināms"))))</f>
        <v/>
      </c>
      <c r="V53" s="49" t="str">
        <f>IFERROR(IF(ISBLANK('Neklasificētās vielas'!$B53),"",Iesniedzējs!$D$3&amp;" "&amp;Iesniedzējs!$F$3),"")</f>
        <v/>
      </c>
    </row>
    <row r="54" spans="1:22" x14ac:dyDescent="0.25">
      <c r="A54" s="64" t="str">
        <f>IF(ISBLANK('Neklasificētās vielas'!$B54),"",COUNTA($B$4:'Neklasificētās vielas'!$B54))</f>
        <v/>
      </c>
      <c r="B54" s="75"/>
      <c r="C54" s="101" t="str">
        <f>IFERROR(VLOOKUP('Neklasificētās vielas'!$B54,Neklasific_vielas,2,FALSE),"")</f>
        <v/>
      </c>
      <c r="D54" s="68"/>
      <c r="E54" s="77"/>
      <c r="F54" s="77"/>
      <c r="G54" s="75"/>
      <c r="H54" s="81"/>
      <c r="I54" s="77"/>
      <c r="J54" s="82"/>
      <c r="K54" s="83"/>
      <c r="L54" s="77"/>
      <c r="M54" s="77"/>
      <c r="N54" s="83"/>
      <c r="O54" s="82"/>
      <c r="P54" s="82"/>
      <c r="Q54" s="83"/>
      <c r="R54" s="77"/>
      <c r="S54" s="83"/>
      <c r="T54" s="72"/>
      <c r="U54" s="41" t="str">
        <f>IF(ISBLANK('Neklasificētās vielas'!$B54),"",IF(Iesniedzējs!$G$9&lt;&gt;"",Iesniedzējs!$G$9,IF(Iesniedzējs!$G$23&lt;&gt;"",Iesniedzējs!$G$23,IF(Iesniedzējs!$G$36&lt;&gt;"",Iesniedzējs!$G$36,"Nav zināms"))))</f>
        <v/>
      </c>
      <c r="V54" s="49" t="str">
        <f>IFERROR(IF(ISBLANK('Neklasificētās vielas'!$B54),"",Iesniedzējs!$D$3&amp;" "&amp;Iesniedzējs!$F$3),"")</f>
        <v/>
      </c>
    </row>
    <row r="55" spans="1:22" x14ac:dyDescent="0.25">
      <c r="A55" s="64" t="str">
        <f>IF(ISBLANK('Neklasificētās vielas'!$B55),"",COUNTA($B$4:'Neklasificētās vielas'!$B55))</f>
        <v/>
      </c>
      <c r="B55" s="75"/>
      <c r="C55" s="101" t="str">
        <f>IFERROR(VLOOKUP('Neklasificētās vielas'!$B55,Neklasific_vielas,2,FALSE),"")</f>
        <v/>
      </c>
      <c r="D55" s="68"/>
      <c r="E55" s="77"/>
      <c r="F55" s="77"/>
      <c r="G55" s="75"/>
      <c r="H55" s="81"/>
      <c r="I55" s="77"/>
      <c r="J55" s="82"/>
      <c r="K55" s="83"/>
      <c r="L55" s="77"/>
      <c r="M55" s="77"/>
      <c r="N55" s="83"/>
      <c r="O55" s="82"/>
      <c r="P55" s="82"/>
      <c r="Q55" s="83"/>
      <c r="R55" s="77"/>
      <c r="S55" s="83"/>
      <c r="T55" s="72"/>
      <c r="U55" s="41" t="str">
        <f>IF(ISBLANK('Neklasificētās vielas'!$B55),"",IF(Iesniedzējs!$G$9&lt;&gt;"",Iesniedzējs!$G$9,IF(Iesniedzējs!$G$23&lt;&gt;"",Iesniedzējs!$G$23,IF(Iesniedzējs!$G$36&lt;&gt;"",Iesniedzējs!$G$36,"Nav zināms"))))</f>
        <v/>
      </c>
      <c r="V55" s="49" t="str">
        <f>IFERROR(IF(ISBLANK('Neklasificētās vielas'!$B55),"",Iesniedzējs!$D$3&amp;" "&amp;Iesniedzējs!$F$3),"")</f>
        <v/>
      </c>
    </row>
    <row r="56" spans="1:22" x14ac:dyDescent="0.25">
      <c r="A56" s="64" t="str">
        <f>IF(ISBLANK('Neklasificētās vielas'!$B56),"",COUNTA($B$4:'Neklasificētās vielas'!$B56))</f>
        <v/>
      </c>
      <c r="B56" s="75"/>
      <c r="C56" s="101" t="str">
        <f>IFERROR(VLOOKUP('Neklasificētās vielas'!$B56,Neklasific_vielas,2,FALSE),"")</f>
        <v/>
      </c>
      <c r="D56" s="68"/>
      <c r="E56" s="77"/>
      <c r="F56" s="77"/>
      <c r="G56" s="75"/>
      <c r="H56" s="81"/>
      <c r="I56" s="77"/>
      <c r="J56" s="82"/>
      <c r="K56" s="83"/>
      <c r="L56" s="77"/>
      <c r="M56" s="77"/>
      <c r="N56" s="83"/>
      <c r="O56" s="82"/>
      <c r="P56" s="82"/>
      <c r="Q56" s="83"/>
      <c r="R56" s="77"/>
      <c r="S56" s="83"/>
      <c r="T56" s="72"/>
      <c r="U56" s="41" t="str">
        <f>IF(ISBLANK('Neklasificētās vielas'!$B56),"",IF(Iesniedzējs!$G$9&lt;&gt;"",Iesniedzējs!$G$9,IF(Iesniedzējs!$G$23&lt;&gt;"",Iesniedzējs!$G$23,IF(Iesniedzējs!$G$36&lt;&gt;"",Iesniedzējs!$G$36,"Nav zināms"))))</f>
        <v/>
      </c>
      <c r="V56" s="49" t="str">
        <f>IFERROR(IF(ISBLANK('Neklasificētās vielas'!$B56),"",Iesniedzējs!$D$3&amp;" "&amp;Iesniedzējs!$F$3),"")</f>
        <v/>
      </c>
    </row>
    <row r="57" spans="1:22" x14ac:dyDescent="0.25">
      <c r="A57" s="64" t="str">
        <f>IF(ISBLANK('Neklasificētās vielas'!$B57),"",COUNTA($B$4:'Neklasificētās vielas'!$B57))</f>
        <v/>
      </c>
      <c r="B57" s="75"/>
      <c r="C57" s="101" t="str">
        <f>IFERROR(VLOOKUP('Neklasificētās vielas'!$B57,Neklasific_vielas,2,FALSE),"")</f>
        <v/>
      </c>
      <c r="D57" s="68"/>
      <c r="E57" s="77"/>
      <c r="F57" s="77"/>
      <c r="G57" s="75"/>
      <c r="H57" s="81"/>
      <c r="I57" s="77"/>
      <c r="J57" s="82"/>
      <c r="K57" s="83"/>
      <c r="L57" s="77"/>
      <c r="M57" s="77"/>
      <c r="N57" s="83"/>
      <c r="O57" s="82"/>
      <c r="P57" s="82"/>
      <c r="Q57" s="83"/>
      <c r="R57" s="77"/>
      <c r="S57" s="83"/>
      <c r="T57" s="72"/>
      <c r="U57" s="41" t="str">
        <f>IF(ISBLANK('Neklasificētās vielas'!$B57),"",IF(Iesniedzējs!$G$9&lt;&gt;"",Iesniedzējs!$G$9,IF(Iesniedzējs!$G$23&lt;&gt;"",Iesniedzējs!$G$23,IF(Iesniedzējs!$G$36&lt;&gt;"",Iesniedzējs!$G$36,"Nav zināms"))))</f>
        <v/>
      </c>
      <c r="V57" s="49" t="str">
        <f>IFERROR(IF(ISBLANK('Neklasificētās vielas'!$B57),"",Iesniedzējs!$D$3&amp;" "&amp;Iesniedzējs!$F$3),"")</f>
        <v/>
      </c>
    </row>
    <row r="58" spans="1:22" x14ac:dyDescent="0.25">
      <c r="A58" s="64" t="str">
        <f>IF(ISBLANK('Neklasificētās vielas'!$B58),"",COUNTA($B$4:'Neklasificētās vielas'!$B58))</f>
        <v/>
      </c>
      <c r="B58" s="75"/>
      <c r="C58" s="101" t="str">
        <f>IFERROR(VLOOKUP('Neklasificētās vielas'!$B58,Neklasific_vielas,2,FALSE),"")</f>
        <v/>
      </c>
      <c r="D58" s="68"/>
      <c r="E58" s="77"/>
      <c r="F58" s="77"/>
      <c r="G58" s="75"/>
      <c r="H58" s="81"/>
      <c r="I58" s="77"/>
      <c r="J58" s="82"/>
      <c r="K58" s="83"/>
      <c r="L58" s="77"/>
      <c r="M58" s="77"/>
      <c r="N58" s="83"/>
      <c r="O58" s="82"/>
      <c r="P58" s="82"/>
      <c r="Q58" s="83"/>
      <c r="R58" s="77"/>
      <c r="S58" s="83"/>
      <c r="T58" s="72"/>
      <c r="U58" s="41" t="str">
        <f>IF(ISBLANK('Neklasificētās vielas'!$B58),"",IF(Iesniedzējs!$G$9&lt;&gt;"",Iesniedzējs!$G$9,IF(Iesniedzējs!$G$23&lt;&gt;"",Iesniedzējs!$G$23,IF(Iesniedzējs!$G$36&lt;&gt;"",Iesniedzējs!$G$36,"Nav zināms"))))</f>
        <v/>
      </c>
      <c r="V58" s="49" t="str">
        <f>IFERROR(IF(ISBLANK('Neklasificētās vielas'!$B58),"",Iesniedzējs!$D$3&amp;" "&amp;Iesniedzējs!$F$3),"")</f>
        <v/>
      </c>
    </row>
    <row r="59" spans="1:22" x14ac:dyDescent="0.25">
      <c r="A59" s="64" t="str">
        <f>IF(ISBLANK('Neklasificētās vielas'!$B59),"",COUNTA($B$4:'Neklasificētās vielas'!$B59))</f>
        <v/>
      </c>
      <c r="B59" s="75"/>
      <c r="C59" s="101" t="str">
        <f>IFERROR(VLOOKUP('Neklasificētās vielas'!$B59,Neklasific_vielas,2,FALSE),"")</f>
        <v/>
      </c>
      <c r="D59" s="68"/>
      <c r="E59" s="77"/>
      <c r="F59" s="77"/>
      <c r="G59" s="75"/>
      <c r="H59" s="81"/>
      <c r="I59" s="77"/>
      <c r="J59" s="82"/>
      <c r="K59" s="83"/>
      <c r="L59" s="77"/>
      <c r="M59" s="77"/>
      <c r="N59" s="83"/>
      <c r="O59" s="82"/>
      <c r="P59" s="82"/>
      <c r="Q59" s="83"/>
      <c r="R59" s="77"/>
      <c r="S59" s="83"/>
      <c r="T59" s="72"/>
      <c r="U59" s="41" t="str">
        <f>IF(ISBLANK('Neklasificētās vielas'!$B59),"",IF(Iesniedzējs!$G$9&lt;&gt;"",Iesniedzējs!$G$9,IF(Iesniedzējs!$G$23&lt;&gt;"",Iesniedzējs!$G$23,IF(Iesniedzējs!$G$36&lt;&gt;"",Iesniedzējs!$G$36,"Nav zināms"))))</f>
        <v/>
      </c>
      <c r="V59" s="49" t="str">
        <f>IFERROR(IF(ISBLANK('Neklasificētās vielas'!$B59),"",Iesniedzējs!$D$3&amp;" "&amp;Iesniedzējs!$F$3),"")</f>
        <v/>
      </c>
    </row>
    <row r="60" spans="1:22" x14ac:dyDescent="0.25">
      <c r="A60" s="64" t="str">
        <f>IF(ISBLANK('Neklasificētās vielas'!$B60),"",COUNTA($B$4:'Neklasificētās vielas'!$B60))</f>
        <v/>
      </c>
      <c r="B60" s="75"/>
      <c r="C60" s="101" t="str">
        <f>IFERROR(VLOOKUP('Neklasificētās vielas'!$B60,Neklasific_vielas,2,FALSE),"")</f>
        <v/>
      </c>
      <c r="D60" s="68"/>
      <c r="E60" s="77"/>
      <c r="F60" s="77"/>
      <c r="G60" s="75"/>
      <c r="H60" s="81"/>
      <c r="I60" s="77"/>
      <c r="J60" s="82"/>
      <c r="K60" s="83"/>
      <c r="L60" s="77"/>
      <c r="M60" s="77"/>
      <c r="N60" s="83"/>
      <c r="O60" s="82"/>
      <c r="P60" s="82"/>
      <c r="Q60" s="83"/>
      <c r="R60" s="77"/>
      <c r="S60" s="83"/>
      <c r="T60" s="72"/>
      <c r="U60" s="41" t="str">
        <f>IF(ISBLANK('Neklasificētās vielas'!$B60),"",IF(Iesniedzējs!$G$9&lt;&gt;"",Iesniedzējs!$G$9,IF(Iesniedzējs!$G$23&lt;&gt;"",Iesniedzējs!$G$23,IF(Iesniedzējs!$G$36&lt;&gt;"",Iesniedzējs!$G$36,"Nav zināms"))))</f>
        <v/>
      </c>
      <c r="V60" s="49" t="str">
        <f>IFERROR(IF(ISBLANK('Neklasificētās vielas'!$B60),"",Iesniedzējs!$D$3&amp;" "&amp;Iesniedzējs!$F$3),"")</f>
        <v/>
      </c>
    </row>
    <row r="61" spans="1:22" x14ac:dyDescent="0.25">
      <c r="A61" s="64" t="str">
        <f>IF(ISBLANK('Neklasificētās vielas'!$B61),"",COUNTA($B$4:'Neklasificētās vielas'!$B61))</f>
        <v/>
      </c>
      <c r="B61" s="75"/>
      <c r="C61" s="101" t="str">
        <f>IFERROR(VLOOKUP('Neklasificētās vielas'!$B61,Neklasific_vielas,2,FALSE),"")</f>
        <v/>
      </c>
      <c r="D61" s="68"/>
      <c r="E61" s="77"/>
      <c r="F61" s="77"/>
      <c r="G61" s="75"/>
      <c r="H61" s="81"/>
      <c r="I61" s="77"/>
      <c r="J61" s="82"/>
      <c r="K61" s="83"/>
      <c r="L61" s="77"/>
      <c r="M61" s="77"/>
      <c r="N61" s="83"/>
      <c r="O61" s="82"/>
      <c r="P61" s="82"/>
      <c r="Q61" s="83"/>
      <c r="R61" s="77"/>
      <c r="S61" s="83"/>
      <c r="T61" s="72"/>
      <c r="U61" s="41" t="str">
        <f>IF(ISBLANK('Neklasificētās vielas'!$B61),"",IF(Iesniedzējs!$G$9&lt;&gt;"",Iesniedzējs!$G$9,IF(Iesniedzējs!$G$23&lt;&gt;"",Iesniedzējs!$G$23,IF(Iesniedzējs!$G$36&lt;&gt;"",Iesniedzējs!$G$36,"Nav zināms"))))</f>
        <v/>
      </c>
      <c r="V61" s="49" t="str">
        <f>IFERROR(IF(ISBLANK('Neklasificētās vielas'!$B61),"",Iesniedzējs!$D$3&amp;" "&amp;Iesniedzējs!$F$3),"")</f>
        <v/>
      </c>
    </row>
    <row r="62" spans="1:22" x14ac:dyDescent="0.25">
      <c r="A62" s="64" t="str">
        <f>IF(ISBLANK('Neklasificētās vielas'!$B62),"",COUNTA($B$4:'Neklasificētās vielas'!$B62))</f>
        <v/>
      </c>
      <c r="B62" s="75"/>
      <c r="C62" s="101" t="str">
        <f>IFERROR(VLOOKUP('Neklasificētās vielas'!$B62,Neklasific_vielas,2,FALSE),"")</f>
        <v/>
      </c>
      <c r="D62" s="68"/>
      <c r="E62" s="77"/>
      <c r="F62" s="77"/>
      <c r="G62" s="75"/>
      <c r="H62" s="81"/>
      <c r="I62" s="77"/>
      <c r="J62" s="82"/>
      <c r="K62" s="83"/>
      <c r="L62" s="77"/>
      <c r="M62" s="77"/>
      <c r="N62" s="83"/>
      <c r="O62" s="82"/>
      <c r="P62" s="82"/>
      <c r="Q62" s="83"/>
      <c r="R62" s="77"/>
      <c r="S62" s="83"/>
      <c r="T62" s="72"/>
      <c r="U62" s="41" t="str">
        <f>IF(ISBLANK('Neklasificētās vielas'!$B62),"",IF(Iesniedzējs!$G$9&lt;&gt;"",Iesniedzējs!$G$9,IF(Iesniedzējs!$G$23&lt;&gt;"",Iesniedzējs!$G$23,IF(Iesniedzējs!$G$36&lt;&gt;"",Iesniedzējs!$G$36,"Nav zināms"))))</f>
        <v/>
      </c>
      <c r="V62" s="49" t="str">
        <f>IFERROR(IF(ISBLANK('Neklasificētās vielas'!$B62),"",Iesniedzējs!$D$3&amp;" "&amp;Iesniedzējs!$F$3),"")</f>
        <v/>
      </c>
    </row>
    <row r="63" spans="1:22" x14ac:dyDescent="0.25">
      <c r="A63" s="64" t="str">
        <f>IF(ISBLANK('Neklasificētās vielas'!$B63),"",COUNTA($B$4:'Neklasificētās vielas'!$B63))</f>
        <v/>
      </c>
      <c r="B63" s="75"/>
      <c r="C63" s="101" t="str">
        <f>IFERROR(VLOOKUP('Neklasificētās vielas'!$B63,Neklasific_vielas,2,FALSE),"")</f>
        <v/>
      </c>
      <c r="D63" s="68"/>
      <c r="E63" s="77"/>
      <c r="F63" s="77"/>
      <c r="G63" s="75"/>
      <c r="H63" s="81"/>
      <c r="I63" s="77"/>
      <c r="J63" s="82"/>
      <c r="K63" s="83"/>
      <c r="L63" s="77"/>
      <c r="M63" s="77"/>
      <c r="N63" s="83"/>
      <c r="O63" s="82"/>
      <c r="P63" s="82"/>
      <c r="Q63" s="83"/>
      <c r="R63" s="77"/>
      <c r="S63" s="83"/>
      <c r="T63" s="72"/>
      <c r="U63" s="41" t="str">
        <f>IF(ISBLANK('Neklasificētās vielas'!$B63),"",IF(Iesniedzējs!$G$9&lt;&gt;"",Iesniedzējs!$G$9,IF(Iesniedzējs!$G$23&lt;&gt;"",Iesniedzējs!$G$23,IF(Iesniedzējs!$G$36&lt;&gt;"",Iesniedzējs!$G$36,"Nav zināms"))))</f>
        <v/>
      </c>
      <c r="V63" s="49" t="str">
        <f>IFERROR(IF(ISBLANK('Neklasificētās vielas'!$B63),"",Iesniedzējs!$D$3&amp;" "&amp;Iesniedzējs!$F$3),"")</f>
        <v/>
      </c>
    </row>
    <row r="64" spans="1:22" x14ac:dyDescent="0.25">
      <c r="A64" s="64" t="str">
        <f>IF(ISBLANK('Neklasificētās vielas'!$B64),"",COUNTA($B$4:'Neklasificētās vielas'!$B64))</f>
        <v/>
      </c>
      <c r="B64" s="75"/>
      <c r="C64" s="101" t="str">
        <f>IFERROR(VLOOKUP('Neklasificētās vielas'!$B64,Neklasific_vielas,2,FALSE),"")</f>
        <v/>
      </c>
      <c r="D64" s="68"/>
      <c r="E64" s="77"/>
      <c r="F64" s="77"/>
      <c r="G64" s="75"/>
      <c r="H64" s="81"/>
      <c r="I64" s="77"/>
      <c r="J64" s="82"/>
      <c r="K64" s="83"/>
      <c r="L64" s="77"/>
      <c r="M64" s="77"/>
      <c r="N64" s="83"/>
      <c r="O64" s="82"/>
      <c r="P64" s="82"/>
      <c r="Q64" s="83"/>
      <c r="R64" s="77"/>
      <c r="S64" s="83"/>
      <c r="T64" s="72"/>
      <c r="U64" s="41" t="str">
        <f>IF(ISBLANK('Neklasificētās vielas'!$B64),"",IF(Iesniedzējs!$G$9&lt;&gt;"",Iesniedzējs!$G$9,IF(Iesniedzējs!$G$23&lt;&gt;"",Iesniedzējs!$G$23,IF(Iesniedzējs!$G$36&lt;&gt;"",Iesniedzējs!$G$36,"Nav zināms"))))</f>
        <v/>
      </c>
      <c r="V64" s="49" t="str">
        <f>IFERROR(IF(ISBLANK('Neklasificētās vielas'!$B64),"",Iesniedzējs!$D$3&amp;" "&amp;Iesniedzējs!$F$3),"")</f>
        <v/>
      </c>
    </row>
    <row r="65" spans="1:22" x14ac:dyDescent="0.25">
      <c r="A65" s="64" t="str">
        <f>IF(ISBLANK('Neklasificētās vielas'!$B65),"",COUNTA($B$4:'Neklasificētās vielas'!$B65))</f>
        <v/>
      </c>
      <c r="B65" s="75"/>
      <c r="C65" s="101" t="str">
        <f>IFERROR(VLOOKUP('Neklasificētās vielas'!$B65,Neklasific_vielas,2,FALSE),"")</f>
        <v/>
      </c>
      <c r="D65" s="68"/>
      <c r="E65" s="77"/>
      <c r="F65" s="77"/>
      <c r="G65" s="75"/>
      <c r="H65" s="81"/>
      <c r="I65" s="77"/>
      <c r="J65" s="82"/>
      <c r="K65" s="83"/>
      <c r="L65" s="77"/>
      <c r="M65" s="77"/>
      <c r="N65" s="83"/>
      <c r="O65" s="82"/>
      <c r="P65" s="82"/>
      <c r="Q65" s="83"/>
      <c r="R65" s="77"/>
      <c r="S65" s="83"/>
      <c r="T65" s="72"/>
      <c r="U65" s="41" t="str">
        <f>IF(ISBLANK('Neklasificētās vielas'!$B65),"",IF(Iesniedzējs!$G$9&lt;&gt;"",Iesniedzējs!$G$9,IF(Iesniedzējs!$G$23&lt;&gt;"",Iesniedzējs!$G$23,IF(Iesniedzējs!$G$36&lt;&gt;"",Iesniedzējs!$G$36,"Nav zināms"))))</f>
        <v/>
      </c>
      <c r="V65" s="49" t="str">
        <f>IFERROR(IF(ISBLANK('Neklasificētās vielas'!$B65),"",Iesniedzējs!$D$3&amp;" "&amp;Iesniedzējs!$F$3),"")</f>
        <v/>
      </c>
    </row>
    <row r="66" spans="1:22" x14ac:dyDescent="0.25">
      <c r="A66" s="64" t="str">
        <f>IF(ISBLANK('Neklasificētās vielas'!$B66),"",COUNTA($B$4:'Neklasificētās vielas'!$B66))</f>
        <v/>
      </c>
      <c r="B66" s="75"/>
      <c r="C66" s="101" t="str">
        <f>IFERROR(VLOOKUP('Neklasificētās vielas'!$B66,Neklasific_vielas,2,FALSE),"")</f>
        <v/>
      </c>
      <c r="D66" s="68"/>
      <c r="E66" s="77"/>
      <c r="F66" s="77"/>
      <c r="G66" s="75"/>
      <c r="H66" s="81"/>
      <c r="I66" s="77"/>
      <c r="J66" s="82"/>
      <c r="K66" s="83"/>
      <c r="L66" s="77"/>
      <c r="M66" s="77"/>
      <c r="N66" s="83"/>
      <c r="O66" s="82"/>
      <c r="P66" s="82"/>
      <c r="Q66" s="83"/>
      <c r="R66" s="77"/>
      <c r="S66" s="83"/>
      <c r="T66" s="72"/>
      <c r="U66" s="41" t="str">
        <f>IF(ISBLANK('Neklasificētās vielas'!$B66),"",IF(Iesniedzējs!$G$9&lt;&gt;"",Iesniedzējs!$G$9,IF(Iesniedzējs!$G$23&lt;&gt;"",Iesniedzējs!$G$23,IF(Iesniedzējs!$G$36&lt;&gt;"",Iesniedzējs!$G$36,"Nav zināms"))))</f>
        <v/>
      </c>
      <c r="V66" s="49" t="str">
        <f>IFERROR(IF(ISBLANK('Neklasificētās vielas'!$B66),"",Iesniedzējs!$D$3&amp;" "&amp;Iesniedzējs!$F$3),"")</f>
        <v/>
      </c>
    </row>
    <row r="67" spans="1:22" x14ac:dyDescent="0.25">
      <c r="A67" s="64" t="str">
        <f>IF(ISBLANK('Neklasificētās vielas'!$B67),"",COUNTA($B$4:'Neklasificētās vielas'!$B67))</f>
        <v/>
      </c>
      <c r="B67" s="75"/>
      <c r="C67" s="101" t="str">
        <f>IFERROR(VLOOKUP('Neklasificētās vielas'!$B67,Neklasific_vielas,2,FALSE),"")</f>
        <v/>
      </c>
      <c r="D67" s="68"/>
      <c r="E67" s="77"/>
      <c r="F67" s="77"/>
      <c r="G67" s="75"/>
      <c r="H67" s="81"/>
      <c r="I67" s="77"/>
      <c r="J67" s="82"/>
      <c r="K67" s="83"/>
      <c r="L67" s="77"/>
      <c r="M67" s="77"/>
      <c r="N67" s="83"/>
      <c r="O67" s="82"/>
      <c r="P67" s="82"/>
      <c r="Q67" s="83"/>
      <c r="R67" s="77"/>
      <c r="S67" s="83"/>
      <c r="T67" s="72"/>
      <c r="U67" s="41" t="str">
        <f>IF(ISBLANK('Neklasificētās vielas'!$B67),"",IF(Iesniedzējs!$G$9&lt;&gt;"",Iesniedzējs!$G$9,IF(Iesniedzējs!$G$23&lt;&gt;"",Iesniedzējs!$G$23,IF(Iesniedzējs!$G$36&lt;&gt;"",Iesniedzējs!$G$36,"Nav zināms"))))</f>
        <v/>
      </c>
      <c r="V67" s="49" t="str">
        <f>IFERROR(IF(ISBLANK('Neklasificētās vielas'!$B67),"",Iesniedzējs!$D$3&amp;" "&amp;Iesniedzējs!$F$3),"")</f>
        <v/>
      </c>
    </row>
    <row r="68" spans="1:22" x14ac:dyDescent="0.25">
      <c r="A68" s="64" t="str">
        <f>IF(ISBLANK('Neklasificētās vielas'!$B68),"",COUNTA($B$4:'Neklasificētās vielas'!$B68))</f>
        <v/>
      </c>
      <c r="B68" s="75"/>
      <c r="C68" s="101" t="str">
        <f>IFERROR(VLOOKUP('Neklasificētās vielas'!$B68,Neklasific_vielas,2,FALSE),"")</f>
        <v/>
      </c>
      <c r="D68" s="68"/>
      <c r="E68" s="77"/>
      <c r="F68" s="77"/>
      <c r="G68" s="75"/>
      <c r="H68" s="81"/>
      <c r="I68" s="77"/>
      <c r="J68" s="82"/>
      <c r="K68" s="83"/>
      <c r="L68" s="77"/>
      <c r="M68" s="77"/>
      <c r="N68" s="83"/>
      <c r="O68" s="82"/>
      <c r="P68" s="82"/>
      <c r="Q68" s="83"/>
      <c r="R68" s="77"/>
      <c r="S68" s="83"/>
      <c r="T68" s="72"/>
      <c r="U68" s="41" t="str">
        <f>IF(ISBLANK('Neklasificētās vielas'!$B68),"",IF(Iesniedzējs!$G$9&lt;&gt;"",Iesniedzējs!$G$9,IF(Iesniedzējs!$G$23&lt;&gt;"",Iesniedzējs!$G$23,IF(Iesniedzējs!$G$36&lt;&gt;"",Iesniedzējs!$G$36,"Nav zināms"))))</f>
        <v/>
      </c>
      <c r="V68" s="49" t="str">
        <f>IFERROR(IF(ISBLANK('Neklasificētās vielas'!$B68),"",Iesniedzējs!$D$3&amp;" "&amp;Iesniedzējs!$F$3),"")</f>
        <v/>
      </c>
    </row>
    <row r="69" spans="1:22" x14ac:dyDescent="0.25">
      <c r="A69" s="64" t="str">
        <f>IF(ISBLANK('Neklasificētās vielas'!$B69),"",COUNTA($B$4:'Neklasificētās vielas'!$B69))</f>
        <v/>
      </c>
      <c r="B69" s="75"/>
      <c r="C69" s="101" t="str">
        <f>IFERROR(VLOOKUP('Neklasificētās vielas'!$B69,Neklasific_vielas,2,FALSE),"")</f>
        <v/>
      </c>
      <c r="D69" s="68"/>
      <c r="E69" s="77"/>
      <c r="F69" s="77"/>
      <c r="G69" s="75"/>
      <c r="H69" s="81"/>
      <c r="I69" s="77"/>
      <c r="J69" s="82"/>
      <c r="K69" s="83"/>
      <c r="L69" s="77"/>
      <c r="M69" s="77"/>
      <c r="N69" s="83"/>
      <c r="O69" s="82"/>
      <c r="P69" s="82"/>
      <c r="Q69" s="83"/>
      <c r="R69" s="77"/>
      <c r="S69" s="83"/>
      <c r="T69" s="72"/>
      <c r="U69" s="41" t="str">
        <f>IF(ISBLANK('Neklasificētās vielas'!$B69),"",IF(Iesniedzējs!$G$9&lt;&gt;"",Iesniedzējs!$G$9,IF(Iesniedzējs!$G$23&lt;&gt;"",Iesniedzējs!$G$23,IF(Iesniedzējs!$G$36&lt;&gt;"",Iesniedzējs!$G$36,"Nav zināms"))))</f>
        <v/>
      </c>
      <c r="V69" s="49" t="str">
        <f>IFERROR(IF(ISBLANK('Neklasificētās vielas'!$B69),"",Iesniedzējs!$D$3&amp;" "&amp;Iesniedzējs!$F$3),"")</f>
        <v/>
      </c>
    </row>
    <row r="70" spans="1:22" x14ac:dyDescent="0.25">
      <c r="A70" s="64" t="str">
        <f>IF(ISBLANK('Neklasificētās vielas'!$B70),"",COUNTA($B$4:'Neklasificētās vielas'!$B70))</f>
        <v/>
      </c>
      <c r="B70" s="75"/>
      <c r="C70" s="101" t="str">
        <f>IFERROR(VLOOKUP('Neklasificētās vielas'!$B70,Neklasific_vielas,2,FALSE),"")</f>
        <v/>
      </c>
      <c r="D70" s="68"/>
      <c r="E70" s="77"/>
      <c r="F70" s="77"/>
      <c r="G70" s="75"/>
      <c r="H70" s="81"/>
      <c r="I70" s="77"/>
      <c r="J70" s="82"/>
      <c r="K70" s="83"/>
      <c r="L70" s="77"/>
      <c r="M70" s="77"/>
      <c r="N70" s="83"/>
      <c r="O70" s="82"/>
      <c r="P70" s="82"/>
      <c r="Q70" s="83"/>
      <c r="R70" s="77"/>
      <c r="S70" s="83"/>
      <c r="T70" s="72"/>
      <c r="U70" s="41" t="str">
        <f>IF(ISBLANK('Neklasificētās vielas'!$B70),"",IF(Iesniedzējs!$G$9&lt;&gt;"",Iesniedzējs!$G$9,IF(Iesniedzējs!$G$23&lt;&gt;"",Iesniedzējs!$G$23,IF(Iesniedzējs!$G$36&lt;&gt;"",Iesniedzējs!$G$36,"Nav zināms"))))</f>
        <v/>
      </c>
      <c r="V70" s="49" t="str">
        <f>IFERROR(IF(ISBLANK('Neklasificētās vielas'!$B70),"",Iesniedzējs!$D$3&amp;" "&amp;Iesniedzējs!$F$3),"")</f>
        <v/>
      </c>
    </row>
    <row r="71" spans="1:22" x14ac:dyDescent="0.25">
      <c r="A71" s="64" t="str">
        <f>IF(ISBLANK('Neklasificētās vielas'!$B71),"",COUNTA($B$4:'Neklasificētās vielas'!$B71))</f>
        <v/>
      </c>
      <c r="B71" s="75"/>
      <c r="C71" s="101" t="str">
        <f>IFERROR(VLOOKUP('Neklasificētās vielas'!$B71,Neklasific_vielas,2,FALSE),"")</f>
        <v/>
      </c>
      <c r="D71" s="68"/>
      <c r="E71" s="77"/>
      <c r="F71" s="77"/>
      <c r="G71" s="75"/>
      <c r="H71" s="81"/>
      <c r="I71" s="77"/>
      <c r="J71" s="82"/>
      <c r="K71" s="83"/>
      <c r="L71" s="77"/>
      <c r="M71" s="77"/>
      <c r="N71" s="83"/>
      <c r="O71" s="82"/>
      <c r="P71" s="82"/>
      <c r="Q71" s="83"/>
      <c r="R71" s="77"/>
      <c r="S71" s="83"/>
      <c r="T71" s="72"/>
      <c r="U71" s="41" t="str">
        <f>IF(ISBLANK('Neklasificētās vielas'!$B71),"",IF(Iesniedzējs!$G$9&lt;&gt;"",Iesniedzējs!$G$9,IF(Iesniedzējs!$G$23&lt;&gt;"",Iesniedzējs!$G$23,IF(Iesniedzējs!$G$36&lt;&gt;"",Iesniedzējs!$G$36,"Nav zināms"))))</f>
        <v/>
      </c>
      <c r="V71" s="49" t="str">
        <f>IFERROR(IF(ISBLANK('Neklasificētās vielas'!$B71),"",Iesniedzējs!$D$3&amp;" "&amp;Iesniedzējs!$F$3),"")</f>
        <v/>
      </c>
    </row>
    <row r="72" spans="1:22" x14ac:dyDescent="0.25">
      <c r="A72" s="64" t="str">
        <f>IF(ISBLANK('Neklasificētās vielas'!$B72),"",COUNTA($B$4:'Neklasificētās vielas'!$B72))</f>
        <v/>
      </c>
      <c r="B72" s="75"/>
      <c r="C72" s="101" t="str">
        <f>IFERROR(VLOOKUP('Neklasificētās vielas'!$B72,Neklasific_vielas,2,FALSE),"")</f>
        <v/>
      </c>
      <c r="D72" s="68"/>
      <c r="E72" s="77"/>
      <c r="F72" s="77"/>
      <c r="G72" s="75"/>
      <c r="H72" s="81"/>
      <c r="I72" s="77"/>
      <c r="J72" s="82"/>
      <c r="K72" s="83"/>
      <c r="L72" s="77"/>
      <c r="M72" s="77"/>
      <c r="N72" s="83"/>
      <c r="O72" s="82"/>
      <c r="P72" s="82"/>
      <c r="Q72" s="83"/>
      <c r="R72" s="77"/>
      <c r="S72" s="83"/>
      <c r="T72" s="72"/>
      <c r="U72" s="41" t="str">
        <f>IF(ISBLANK('Neklasificētās vielas'!$B72),"",IF(Iesniedzējs!$G$9&lt;&gt;"",Iesniedzējs!$G$9,IF(Iesniedzējs!$G$23&lt;&gt;"",Iesniedzējs!$G$23,IF(Iesniedzējs!$G$36&lt;&gt;"",Iesniedzējs!$G$36,"Nav zināms"))))</f>
        <v/>
      </c>
      <c r="V72" s="49" t="str">
        <f>IFERROR(IF(ISBLANK('Neklasificētās vielas'!$B72),"",Iesniedzējs!$D$3&amp;" "&amp;Iesniedzējs!$F$3),"")</f>
        <v/>
      </c>
    </row>
    <row r="73" spans="1:22" x14ac:dyDescent="0.25">
      <c r="A73" s="64" t="str">
        <f>IF(ISBLANK('Neklasificētās vielas'!$B73),"",COUNTA($B$4:'Neklasificētās vielas'!$B73))</f>
        <v/>
      </c>
      <c r="B73" s="75"/>
      <c r="C73" s="101" t="str">
        <f>IFERROR(VLOOKUP('Neklasificētās vielas'!$B73,Neklasific_vielas,2,FALSE),"")</f>
        <v/>
      </c>
      <c r="D73" s="68"/>
      <c r="E73" s="77"/>
      <c r="F73" s="77"/>
      <c r="G73" s="75"/>
      <c r="H73" s="81"/>
      <c r="I73" s="77"/>
      <c r="J73" s="82"/>
      <c r="K73" s="83"/>
      <c r="L73" s="77"/>
      <c r="M73" s="77"/>
      <c r="N73" s="83"/>
      <c r="O73" s="82"/>
      <c r="P73" s="82"/>
      <c r="Q73" s="83"/>
      <c r="R73" s="77"/>
      <c r="S73" s="83"/>
      <c r="T73" s="72"/>
      <c r="U73" s="41" t="str">
        <f>IF(ISBLANK('Neklasificētās vielas'!$B73),"",IF(Iesniedzējs!$G$9&lt;&gt;"",Iesniedzējs!$G$9,IF(Iesniedzējs!$G$23&lt;&gt;"",Iesniedzējs!$G$23,IF(Iesniedzējs!$G$36&lt;&gt;"",Iesniedzējs!$G$36,"Nav zināms"))))</f>
        <v/>
      </c>
      <c r="V73" s="49" t="str">
        <f>IFERROR(IF(ISBLANK('Neklasificētās vielas'!$B73),"",Iesniedzējs!$D$3&amp;" "&amp;Iesniedzējs!$F$3),"")</f>
        <v/>
      </c>
    </row>
    <row r="74" spans="1:22" x14ac:dyDescent="0.25">
      <c r="A74" s="64" t="str">
        <f>IF(ISBLANK('Neklasificētās vielas'!$B74),"",COUNTA($B$4:'Neklasificētās vielas'!$B74))</f>
        <v/>
      </c>
      <c r="B74" s="75"/>
      <c r="C74" s="101" t="str">
        <f>IFERROR(VLOOKUP('Neklasificētās vielas'!$B74,Neklasific_vielas,2,FALSE),"")</f>
        <v/>
      </c>
      <c r="D74" s="68"/>
      <c r="E74" s="77"/>
      <c r="F74" s="77"/>
      <c r="G74" s="75"/>
      <c r="H74" s="81"/>
      <c r="I74" s="77"/>
      <c r="J74" s="82"/>
      <c r="K74" s="83"/>
      <c r="L74" s="77"/>
      <c r="M74" s="77"/>
      <c r="N74" s="83"/>
      <c r="O74" s="82"/>
      <c r="P74" s="82"/>
      <c r="Q74" s="83"/>
      <c r="R74" s="77"/>
      <c r="S74" s="83"/>
      <c r="T74" s="72"/>
      <c r="U74" s="41" t="str">
        <f>IF(ISBLANK('Neklasificētās vielas'!$B74),"",IF(Iesniedzējs!$G$9&lt;&gt;"",Iesniedzējs!$G$9,IF(Iesniedzējs!$G$23&lt;&gt;"",Iesniedzējs!$G$23,IF(Iesniedzējs!$G$36&lt;&gt;"",Iesniedzējs!$G$36,"Nav zināms"))))</f>
        <v/>
      </c>
      <c r="V74" s="49" t="str">
        <f>IFERROR(IF(ISBLANK('Neklasificētās vielas'!$B74),"",Iesniedzējs!$D$3&amp;" "&amp;Iesniedzējs!$F$3),"")</f>
        <v/>
      </c>
    </row>
  </sheetData>
  <sheetProtection algorithmName="SHA-512" hashValue="NHKqoSSRbkflyZaPdnLiOM3/E8ypdoGeAvwlZt3iVkp4TXOH3uK6Jk8q23u7ttkeFJpZ5Rq1bet7WNlrkkWO7A==" saltValue="Eyfn8+5GDPCDjf1dVeyiSw==" spinCount="100000" sheet="1" selectLockedCells="1"/>
  <mergeCells count="4">
    <mergeCell ref="R2:S2"/>
    <mergeCell ref="L2:Q2"/>
    <mergeCell ref="I2:K2"/>
    <mergeCell ref="F2:H2"/>
  </mergeCells>
  <conditionalFormatting sqref="I2">
    <cfRule type="duplicateValues" dxfId="57" priority="27"/>
  </conditionalFormatting>
  <conditionalFormatting sqref="L2">
    <cfRule type="duplicateValues" dxfId="56" priority="26"/>
  </conditionalFormatting>
  <conditionalFormatting sqref="R2">
    <cfRule type="duplicateValues" dxfId="55" priority="25"/>
  </conditionalFormatting>
  <conditionalFormatting sqref="U4:U74">
    <cfRule type="cellIs" dxfId="54" priority="9" operator="equal">
      <formula>0</formula>
    </cfRule>
  </conditionalFormatting>
  <conditionalFormatting sqref="D4:D74">
    <cfRule type="expression" dxfId="53" priority="6">
      <formula>AND(ISBLANK(B4),NOT(ISBLANK(D4)))</formula>
    </cfRule>
  </conditionalFormatting>
  <conditionalFormatting sqref="L4:N74 R4:S74 F4:H74">
    <cfRule type="expression" dxfId="52" priority="4">
      <formula>MOD(ROW(),2)=0</formula>
    </cfRule>
  </conditionalFormatting>
  <conditionalFormatting sqref="I4:K74 O4:Q74 T4:T74">
    <cfRule type="expression" dxfId="51" priority="3">
      <formula>MOD(ROW(),2)=0</formula>
    </cfRule>
  </conditionalFormatting>
  <conditionalFormatting sqref="T4:T74">
    <cfRule type="cellIs" dxfId="50" priority="1" operator="lessThan">
      <formula>0</formula>
    </cfRule>
  </conditionalFormatting>
  <dataValidations count="4">
    <dataValidation type="list" allowBlank="1" showInputMessage="1" showErrorMessage="1" error="Viela ir jāizvēlas no iznirstošās izvēlnes vai jāievada tā, lai tā precīzi atbilst izvēlnē pieejamajiem nosaukumiem." prompt="Izvēlieties vielu no nolaižamā saraksta izvēlnes. _x000a_Vielu sāļus, kas nav nolaižamajā sarakstā - ievadiet brīvā veidā." sqref="B4:B74" xr:uid="{00000000-0002-0000-0200-000000000000}">
      <formula1>Neklasific_nosauk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E4:F74 I4:I74 R4:R74 L4:L74 O4:O74 T4:T74" xr:uid="{00000000-0002-0000-0200-000001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P4:P74 J4:J74 M4:M74 G4:G74" xr:uid="{00000000-0002-0000-0200-000002000000}">
      <formula1>Valsts_nosauk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D4:D74" xr:uid="{00000000-0002-0000-0200-000003000000}">
      <formula1>Merv</formula1>
    </dataValidation>
  </dataValidations>
  <pageMargins left="0.70866141732283472" right="0.70866141732283472" top="0.74803149606299213" bottom="0.74803149606299213" header="0.31496062992125984" footer="0.31496062992125984"/>
  <pageSetup paperSize="9" scale="43" pageOrder="overThenDown" orientation="landscape" r:id="rId1"/>
  <colBreaks count="1" manualBreakCount="1">
    <brk id="12" max="73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0" tint="-0.499984740745262"/>
  </sheetPr>
  <dimension ref="B1:FB116"/>
  <sheetViews>
    <sheetView showGridLines="0" topLeftCell="AQ1" zoomScale="80" zoomScaleNormal="80" workbookViewId="0">
      <selection activeCell="BC49" sqref="BC49"/>
    </sheetView>
  </sheetViews>
  <sheetFormatPr defaultRowHeight="15" x14ac:dyDescent="0.25"/>
  <cols>
    <col min="1" max="1" width="5.42578125" customWidth="1"/>
    <col min="2" max="2" width="66.42578125" customWidth="1"/>
    <col min="3" max="3" width="13.42578125" bestFit="1" customWidth="1"/>
    <col min="4" max="4" width="19.42578125" bestFit="1" customWidth="1"/>
    <col min="5" max="5" width="19.42578125" customWidth="1"/>
    <col min="7" max="7" width="41.28515625" customWidth="1"/>
    <col min="8" max="8" width="16" bestFit="1" customWidth="1"/>
    <col min="9" max="9" width="16" customWidth="1"/>
    <col min="11" max="11" width="13.42578125" customWidth="1"/>
    <col min="14" max="14" width="19.42578125" customWidth="1"/>
    <col min="15" max="15" width="19.85546875" customWidth="1"/>
    <col min="16" max="17" width="13.140625" customWidth="1"/>
    <col min="19" max="19" width="12.85546875" customWidth="1"/>
    <col min="20" max="20" width="66.7109375" customWidth="1"/>
    <col min="22" max="22" width="10.7109375" bestFit="1" customWidth="1"/>
    <col min="23" max="23" width="17.5703125" customWidth="1"/>
    <col min="24" max="24" width="45.85546875" customWidth="1"/>
    <col min="25" max="25" width="13.42578125" bestFit="1" customWidth="1"/>
    <col min="26" max="26" width="82" customWidth="1"/>
    <col min="27" max="27" width="32.140625" customWidth="1"/>
    <col min="28" max="28" width="18.7109375" customWidth="1"/>
    <col min="29" max="29" width="26.85546875" customWidth="1"/>
    <col min="30" max="30" width="36.42578125" customWidth="1"/>
    <col min="32" max="32" width="11.85546875" bestFit="1" customWidth="1"/>
    <col min="33" max="33" width="21" customWidth="1"/>
    <col min="35" max="35" width="20.28515625" customWidth="1"/>
    <col min="36" max="36" width="20.140625" customWidth="1"/>
    <col min="37" max="37" width="32.85546875" customWidth="1"/>
    <col min="38" max="38" width="17.42578125" customWidth="1"/>
    <col min="39" max="39" width="117.5703125" customWidth="1"/>
    <col min="40" max="40" width="61.28515625" customWidth="1"/>
    <col min="41" max="41" width="42.7109375" customWidth="1"/>
    <col min="42" max="42" width="39.85546875" customWidth="1"/>
    <col min="43" max="43" width="17.7109375" customWidth="1"/>
    <col min="47" max="47" width="11.7109375" customWidth="1"/>
    <col min="49" max="49" width="10.28515625" bestFit="1" customWidth="1"/>
    <col min="50" max="50" width="31.85546875" customWidth="1"/>
    <col min="51" max="51" width="33.28515625" bestFit="1" customWidth="1"/>
    <col min="52" max="54" width="10.42578125" customWidth="1"/>
    <col min="55" max="55" width="48.85546875" customWidth="1"/>
    <col min="56" max="56" width="35.5703125" customWidth="1"/>
    <col min="57" max="57" width="2.140625" customWidth="1"/>
    <col min="58" max="58" width="20" customWidth="1"/>
    <col min="59" max="59" width="19" customWidth="1"/>
    <col min="60" max="60" width="2" customWidth="1"/>
    <col min="61" max="61" width="12.42578125" customWidth="1"/>
    <col min="62" max="62" width="2" customWidth="1"/>
    <col min="63" max="63" width="12.42578125" customWidth="1"/>
    <col min="64" max="64" width="2" customWidth="1"/>
    <col min="65" max="65" width="12.42578125" customWidth="1"/>
    <col min="66" max="66" width="2" customWidth="1"/>
    <col min="67" max="67" width="15.28515625" customWidth="1"/>
    <col min="68" max="68" width="2" customWidth="1"/>
    <col min="69" max="69" width="13" customWidth="1"/>
    <col min="70" max="70" width="2" customWidth="1"/>
    <col min="71" max="71" width="13.28515625" customWidth="1"/>
    <col min="72" max="72" width="2" customWidth="1"/>
    <col min="73" max="73" width="12.5703125" customWidth="1"/>
    <col min="74" max="74" width="2" customWidth="1"/>
    <col min="75" max="75" width="14.42578125" customWidth="1"/>
    <col min="76" max="76" width="2" customWidth="1"/>
    <col min="77" max="77" width="24.7109375" customWidth="1"/>
    <col min="78" max="78" width="2" customWidth="1"/>
    <col min="79" max="79" width="22.5703125" customWidth="1"/>
    <col min="80" max="80" width="2" customWidth="1"/>
    <col min="81" max="81" width="22.85546875" customWidth="1"/>
    <col min="82" max="82" width="2" customWidth="1"/>
    <col min="83" max="83" width="28" customWidth="1"/>
    <col min="84" max="84" width="2" customWidth="1"/>
    <col min="85" max="85" width="28" customWidth="1"/>
    <col min="86" max="86" width="2" customWidth="1"/>
    <col min="87" max="87" width="20.140625" customWidth="1"/>
    <col min="88" max="88" width="2" customWidth="1"/>
    <col min="89" max="89" width="15.28515625" customWidth="1"/>
    <col min="90" max="90" width="2" customWidth="1"/>
    <col min="91" max="91" width="14.5703125" customWidth="1"/>
    <col min="92" max="92" width="2" customWidth="1"/>
    <col min="93" max="93" width="12.42578125" customWidth="1"/>
    <col min="94" max="94" width="2" customWidth="1"/>
    <col min="95" max="95" width="20.28515625" customWidth="1"/>
    <col min="96" max="96" width="2" customWidth="1"/>
    <col min="97" max="97" width="12.42578125" customWidth="1"/>
    <col min="98" max="98" width="2" customWidth="1"/>
    <col min="99" max="99" width="12.42578125" customWidth="1"/>
    <col min="100" max="100" width="2" customWidth="1"/>
    <col min="102" max="102" width="2" customWidth="1"/>
    <col min="103" max="103" width="10.5703125" customWidth="1"/>
    <col min="104" max="104" width="2" customWidth="1"/>
    <col min="105" max="105" width="9.7109375" customWidth="1"/>
    <col min="106" max="106" width="2" customWidth="1"/>
    <col min="107" max="107" width="15.85546875" customWidth="1"/>
    <col min="108" max="108" width="2" customWidth="1"/>
    <col min="110" max="110" width="2" customWidth="1"/>
    <col min="112" max="112" width="2" customWidth="1"/>
    <col min="114" max="114" width="2" customWidth="1"/>
    <col min="116" max="116" width="2" customWidth="1"/>
    <col min="118" max="118" width="2" customWidth="1"/>
    <col min="120" max="120" width="2" customWidth="1"/>
    <col min="122" max="122" width="2" customWidth="1"/>
    <col min="124" max="124" width="2" customWidth="1"/>
    <col min="126" max="126" width="2" customWidth="1"/>
    <col min="128" max="128" width="2" customWidth="1"/>
    <col min="130" max="130" width="2" customWidth="1"/>
    <col min="132" max="132" width="2" customWidth="1"/>
    <col min="134" max="134" width="2" customWidth="1"/>
    <col min="136" max="136" width="2" customWidth="1"/>
    <col min="138" max="138" width="2" customWidth="1"/>
    <col min="140" max="140" width="2" customWidth="1"/>
    <col min="142" max="142" width="2" customWidth="1"/>
    <col min="144" max="144" width="2" customWidth="1"/>
    <col min="146" max="146" width="2" customWidth="1"/>
    <col min="148" max="148" width="2" customWidth="1"/>
    <col min="150" max="150" width="2" customWidth="1"/>
    <col min="152" max="152" width="2" customWidth="1"/>
    <col min="154" max="154" width="2" customWidth="1"/>
    <col min="156" max="156" width="2" customWidth="1"/>
  </cols>
  <sheetData>
    <row r="1" spans="2:158" x14ac:dyDescent="0.25">
      <c r="D1" s="1"/>
      <c r="E1" s="1"/>
      <c r="AX1" t="s">
        <v>682</v>
      </c>
      <c r="AY1" s="19" t="s">
        <v>683</v>
      </c>
      <c r="BC1" t="s">
        <v>727</v>
      </c>
    </row>
    <row r="2" spans="2:158" x14ac:dyDescent="0.25">
      <c r="B2" t="s">
        <v>112</v>
      </c>
      <c r="G2" t="s">
        <v>113</v>
      </c>
      <c r="M2" t="s">
        <v>457</v>
      </c>
      <c r="S2" t="s">
        <v>719</v>
      </c>
      <c r="AF2" t="s">
        <v>721</v>
      </c>
    </row>
    <row r="3" spans="2:158" x14ac:dyDescent="0.25">
      <c r="B3" t="s">
        <v>458</v>
      </c>
      <c r="C3" t="s">
        <v>114</v>
      </c>
      <c r="D3" t="s">
        <v>117</v>
      </c>
      <c r="G3" t="s">
        <v>460</v>
      </c>
      <c r="H3" t="s">
        <v>115</v>
      </c>
      <c r="K3" t="s">
        <v>118</v>
      </c>
      <c r="N3" t="s">
        <v>459</v>
      </c>
      <c r="S3" t="s">
        <v>720</v>
      </c>
      <c r="AB3" s="6" t="s">
        <v>668</v>
      </c>
      <c r="AC3" s="6"/>
      <c r="AF3" t="s">
        <v>722</v>
      </c>
      <c r="AS3" t="s">
        <v>660</v>
      </c>
      <c r="AU3" t="s">
        <v>823</v>
      </c>
      <c r="BF3" t="s">
        <v>715</v>
      </c>
      <c r="BG3" t="s">
        <v>688</v>
      </c>
      <c r="BH3" t="s">
        <v>714</v>
      </c>
      <c r="BI3" t="s">
        <v>704</v>
      </c>
      <c r="BJ3" t="s">
        <v>714</v>
      </c>
      <c r="BK3" t="s">
        <v>685</v>
      </c>
      <c r="BL3" t="s">
        <v>714</v>
      </c>
      <c r="BM3" t="s">
        <v>693</v>
      </c>
      <c r="BN3" t="s">
        <v>714</v>
      </c>
      <c r="BO3" t="s">
        <v>707</v>
      </c>
      <c r="BP3" t="s">
        <v>714</v>
      </c>
      <c r="BQ3" t="s">
        <v>13</v>
      </c>
      <c r="BR3" t="s">
        <v>714</v>
      </c>
      <c r="BS3" t="s">
        <v>696</v>
      </c>
      <c r="BT3" t="s">
        <v>714</v>
      </c>
      <c r="BU3" t="s">
        <v>708</v>
      </c>
      <c r="BV3" t="s">
        <v>714</v>
      </c>
      <c r="BW3" t="s">
        <v>705</v>
      </c>
      <c r="BX3" t="s">
        <v>714</v>
      </c>
      <c r="BY3" t="s">
        <v>697</v>
      </c>
      <c r="BZ3" t="s">
        <v>714</v>
      </c>
      <c r="CA3" t="s">
        <v>698</v>
      </c>
      <c r="CB3" t="s">
        <v>714</v>
      </c>
      <c r="CC3" t="s">
        <v>703</v>
      </c>
      <c r="CD3" t="s">
        <v>714</v>
      </c>
      <c r="CE3" t="s">
        <v>694</v>
      </c>
      <c r="CF3" t="s">
        <v>714</v>
      </c>
      <c r="CG3" t="s">
        <v>690</v>
      </c>
      <c r="CH3" t="s">
        <v>714</v>
      </c>
      <c r="CI3" t="s">
        <v>691</v>
      </c>
      <c r="CJ3" t="s">
        <v>714</v>
      </c>
      <c r="CK3" t="s">
        <v>692</v>
      </c>
      <c r="CL3" t="s">
        <v>714</v>
      </c>
      <c r="CM3" t="s">
        <v>689</v>
      </c>
      <c r="CN3" t="s">
        <v>714</v>
      </c>
      <c r="CO3" t="s">
        <v>699</v>
      </c>
      <c r="CP3" t="s">
        <v>714</v>
      </c>
      <c r="CQ3" t="s">
        <v>701</v>
      </c>
      <c r="CR3" t="s">
        <v>714</v>
      </c>
      <c r="CS3" t="s">
        <v>695</v>
      </c>
      <c r="CT3" t="s">
        <v>714</v>
      </c>
      <c r="CU3" t="s">
        <v>706</v>
      </c>
      <c r="CV3" t="s">
        <v>714</v>
      </c>
      <c r="CW3" t="s">
        <v>702</v>
      </c>
      <c r="CX3" t="s">
        <v>714</v>
      </c>
      <c r="CY3" t="s">
        <v>709</v>
      </c>
      <c r="CZ3" t="s">
        <v>714</v>
      </c>
      <c r="DA3" t="s">
        <v>710</v>
      </c>
      <c r="DB3" t="s">
        <v>714</v>
      </c>
      <c r="DC3" t="s">
        <v>43</v>
      </c>
      <c r="DD3" t="s">
        <v>714</v>
      </c>
      <c r="DE3" t="s">
        <v>700</v>
      </c>
      <c r="DF3" t="s">
        <v>714</v>
      </c>
      <c r="DG3" t="s">
        <v>47</v>
      </c>
      <c r="DH3" t="s">
        <v>714</v>
      </c>
      <c r="DI3" t="s">
        <v>49</v>
      </c>
      <c r="DJ3" t="s">
        <v>714</v>
      </c>
      <c r="DK3" t="s">
        <v>814</v>
      </c>
      <c r="DM3" t="s">
        <v>815</v>
      </c>
    </row>
    <row r="4" spans="2:158" x14ac:dyDescent="0.25">
      <c r="B4" t="s">
        <v>7</v>
      </c>
      <c r="C4" t="s">
        <v>3</v>
      </c>
      <c r="D4" t="s">
        <v>0</v>
      </c>
      <c r="E4" t="s">
        <v>859</v>
      </c>
      <c r="G4" t="s">
        <v>116</v>
      </c>
      <c r="H4" t="s">
        <v>3</v>
      </c>
      <c r="I4" t="s">
        <v>859</v>
      </c>
      <c r="K4" t="s">
        <v>121</v>
      </c>
      <c r="M4" t="s">
        <v>122</v>
      </c>
      <c r="N4" t="s">
        <v>123</v>
      </c>
      <c r="O4" t="s">
        <v>124</v>
      </c>
      <c r="P4" t="s">
        <v>125</v>
      </c>
      <c r="Q4" t="s">
        <v>726</v>
      </c>
      <c r="S4" t="s">
        <v>462</v>
      </c>
      <c r="T4" t="s">
        <v>538</v>
      </c>
      <c r="U4" t="s">
        <v>461</v>
      </c>
      <c r="V4" t="s">
        <v>463</v>
      </c>
      <c r="W4" t="s">
        <v>487</v>
      </c>
      <c r="X4" t="s">
        <v>532</v>
      </c>
      <c r="Y4" t="s">
        <v>539</v>
      </c>
      <c r="Z4" t="s">
        <v>488</v>
      </c>
      <c r="AA4" t="s">
        <v>621</v>
      </c>
      <c r="AB4" t="s">
        <v>637</v>
      </c>
      <c r="AC4" t="s">
        <v>638</v>
      </c>
      <c r="AD4" t="s">
        <v>718</v>
      </c>
      <c r="AF4" t="s">
        <v>462</v>
      </c>
      <c r="AG4" t="s">
        <v>538</v>
      </c>
      <c r="AH4" t="s">
        <v>461</v>
      </c>
      <c r="AI4" t="s">
        <v>463</v>
      </c>
      <c r="AJ4" t="s">
        <v>487</v>
      </c>
      <c r="AK4" t="s">
        <v>532</v>
      </c>
      <c r="AL4" t="s">
        <v>539</v>
      </c>
      <c r="AM4" t="s">
        <v>488</v>
      </c>
      <c r="AN4" t="s">
        <v>621</v>
      </c>
      <c r="AO4" t="s">
        <v>637</v>
      </c>
      <c r="AP4" t="s">
        <v>638</v>
      </c>
      <c r="AQ4" t="s">
        <v>718</v>
      </c>
      <c r="AS4" t="s">
        <v>661</v>
      </c>
      <c r="AU4" t="s">
        <v>824</v>
      </c>
      <c r="AW4" t="s">
        <v>3</v>
      </c>
      <c r="AX4" t="s">
        <v>717</v>
      </c>
      <c r="AY4" t="s">
        <v>687</v>
      </c>
      <c r="AZ4" t="s">
        <v>861</v>
      </c>
      <c r="BA4" t="s">
        <v>860</v>
      </c>
      <c r="BF4" t="s">
        <v>716</v>
      </c>
      <c r="BG4" t="s">
        <v>1</v>
      </c>
      <c r="BI4" t="s">
        <v>2</v>
      </c>
      <c r="BK4" t="s">
        <v>8</v>
      </c>
      <c r="BM4" t="s">
        <v>54</v>
      </c>
      <c r="BO4" t="s">
        <v>11</v>
      </c>
      <c r="BQ4" t="s">
        <v>13</v>
      </c>
      <c r="BS4" t="s">
        <v>15</v>
      </c>
      <c r="BU4" t="s">
        <v>17</v>
      </c>
      <c r="BW4" t="s">
        <v>19</v>
      </c>
      <c r="BY4" t="s">
        <v>21</v>
      </c>
      <c r="CA4" t="s">
        <v>23</v>
      </c>
      <c r="CC4" t="s">
        <v>25</v>
      </c>
      <c r="CE4" t="s">
        <v>27</v>
      </c>
      <c r="CG4" t="s">
        <v>28</v>
      </c>
      <c r="CI4" t="s">
        <v>29</v>
      </c>
      <c r="CK4" t="s">
        <v>30</v>
      </c>
      <c r="CM4" t="s">
        <v>31</v>
      </c>
      <c r="CO4" t="s">
        <v>55</v>
      </c>
      <c r="CQ4" t="s">
        <v>33</v>
      </c>
      <c r="CS4" t="s">
        <v>35</v>
      </c>
      <c r="CU4" t="s">
        <v>36</v>
      </c>
      <c r="CW4" t="s">
        <v>38</v>
      </c>
      <c r="CY4" t="s">
        <v>40</v>
      </c>
      <c r="DA4" t="s">
        <v>42</v>
      </c>
      <c r="DC4" t="s">
        <v>43</v>
      </c>
      <c r="DE4" t="s">
        <v>45</v>
      </c>
      <c r="DG4" t="s">
        <v>47</v>
      </c>
      <c r="DI4" t="s">
        <v>49</v>
      </c>
      <c r="DK4" t="s">
        <v>811</v>
      </c>
      <c r="DM4" t="s">
        <v>813</v>
      </c>
      <c r="DO4" s="21" t="s">
        <v>71</v>
      </c>
      <c r="DQ4" s="21" t="s">
        <v>73</v>
      </c>
      <c r="DS4" s="21" t="s">
        <v>75</v>
      </c>
      <c r="DU4" s="21" t="s">
        <v>79</v>
      </c>
      <c r="DW4" s="21" t="s">
        <v>77</v>
      </c>
      <c r="DY4" s="21" t="s">
        <v>81</v>
      </c>
      <c r="EA4" s="21" t="s">
        <v>83</v>
      </c>
      <c r="EC4" s="21" t="s">
        <v>85</v>
      </c>
      <c r="EE4" s="21" t="s">
        <v>87</v>
      </c>
      <c r="EG4" s="21" t="s">
        <v>89</v>
      </c>
      <c r="EI4" s="21" t="s">
        <v>90</v>
      </c>
      <c r="EK4" s="21" t="s">
        <v>92</v>
      </c>
      <c r="EM4" s="21" t="s">
        <v>94</v>
      </c>
      <c r="EO4" s="21" t="s">
        <v>96</v>
      </c>
      <c r="EQ4" s="21" t="s">
        <v>98</v>
      </c>
      <c r="ES4" s="21" t="s">
        <v>100</v>
      </c>
      <c r="EU4" s="21" t="s">
        <v>102</v>
      </c>
      <c r="EW4" s="21" t="s">
        <v>104</v>
      </c>
      <c r="EY4" s="21" t="s">
        <v>106</v>
      </c>
      <c r="FA4" s="21" t="s">
        <v>107</v>
      </c>
      <c r="FB4" s="21" t="s">
        <v>825</v>
      </c>
    </row>
    <row r="5" spans="2:158" ht="20.25" x14ac:dyDescent="0.35">
      <c r="G5" t="s">
        <v>71</v>
      </c>
      <c r="H5" t="s">
        <v>72</v>
      </c>
      <c r="K5" t="s">
        <v>119</v>
      </c>
      <c r="M5" t="s">
        <v>139</v>
      </c>
      <c r="N5" t="s">
        <v>140</v>
      </c>
      <c r="O5" t="s">
        <v>141</v>
      </c>
      <c r="P5" t="s">
        <v>142</v>
      </c>
      <c r="Q5">
        <v>1</v>
      </c>
      <c r="S5" s="10" t="s">
        <v>530</v>
      </c>
      <c r="T5" s="7" t="s">
        <v>465</v>
      </c>
      <c r="U5" s="7">
        <v>1</v>
      </c>
      <c r="V5" s="8">
        <v>39311</v>
      </c>
      <c r="W5" t="s">
        <v>466</v>
      </c>
      <c r="X5" s="7" t="s">
        <v>540</v>
      </c>
      <c r="Y5" s="9">
        <v>90002111653</v>
      </c>
      <c r="Z5" s="12" t="s">
        <v>489</v>
      </c>
      <c r="AA5" s="7" t="s">
        <v>575</v>
      </c>
      <c r="AB5" s="7" t="s">
        <v>576</v>
      </c>
      <c r="AC5" s="7" t="s">
        <v>639</v>
      </c>
      <c r="AD5" s="7" t="s">
        <v>662</v>
      </c>
      <c r="AF5" s="22" t="s">
        <v>517</v>
      </c>
      <c r="AG5" t="s">
        <v>486</v>
      </c>
      <c r="AH5">
        <v>1</v>
      </c>
      <c r="AI5" s="23">
        <v>42713</v>
      </c>
      <c r="AJ5" t="s">
        <v>466</v>
      </c>
      <c r="AK5" t="s">
        <v>544</v>
      </c>
      <c r="AL5" s="22">
        <v>40003553786</v>
      </c>
      <c r="AM5" s="85" t="s">
        <v>738</v>
      </c>
      <c r="AN5" t="s">
        <v>627</v>
      </c>
      <c r="AO5" t="s">
        <v>581</v>
      </c>
      <c r="AP5" t="s">
        <v>642</v>
      </c>
      <c r="AQ5" t="s">
        <v>467</v>
      </c>
      <c r="AS5">
        <v>2017</v>
      </c>
      <c r="AU5">
        <v>1</v>
      </c>
      <c r="AW5" t="str">
        <f>VLOOKUP(Klasifikatori!$AX5,Klasifikatori!$B$5:$C$42,2,FALSE)</f>
        <v>2915 24 00</v>
      </c>
      <c r="AX5" t="s">
        <v>55</v>
      </c>
      <c r="AY5" t="s">
        <v>55</v>
      </c>
      <c r="AZ5">
        <v>0.92600000000000005</v>
      </c>
      <c r="BA5" t="str">
        <f>VLOOKUP(AW5,$C$5:$E$42,3,FALSE)</f>
        <v>l</v>
      </c>
      <c r="BG5" t="s">
        <v>119</v>
      </c>
      <c r="BI5" t="s">
        <v>120</v>
      </c>
      <c r="BK5" t="s">
        <v>119</v>
      </c>
      <c r="BM5" t="s">
        <v>119</v>
      </c>
      <c r="BO5" t="s">
        <v>120</v>
      </c>
      <c r="BQ5" t="s">
        <v>119</v>
      </c>
      <c r="BS5" t="s">
        <v>120</v>
      </c>
      <c r="BU5" t="s">
        <v>120</v>
      </c>
      <c r="BW5" t="s">
        <v>120</v>
      </c>
      <c r="BY5" t="s">
        <v>671</v>
      </c>
      <c r="CA5" t="s">
        <v>671</v>
      </c>
      <c r="CC5" t="s">
        <v>671</v>
      </c>
      <c r="CE5" t="s">
        <v>120</v>
      </c>
      <c r="CG5" s="20" t="s">
        <v>120</v>
      </c>
      <c r="CI5" s="20" t="s">
        <v>120</v>
      </c>
      <c r="CK5" s="20" t="s">
        <v>120</v>
      </c>
      <c r="CM5" s="20" t="s">
        <v>120</v>
      </c>
      <c r="CO5" t="s">
        <v>119</v>
      </c>
      <c r="CQ5" t="s">
        <v>120</v>
      </c>
      <c r="CS5" t="s">
        <v>120</v>
      </c>
      <c r="CU5" t="s">
        <v>119</v>
      </c>
      <c r="CW5" t="s">
        <v>120</v>
      </c>
      <c r="CY5" t="s">
        <v>119</v>
      </c>
      <c r="DA5" t="s">
        <v>119</v>
      </c>
      <c r="DC5" t="s">
        <v>119</v>
      </c>
      <c r="DE5" t="s">
        <v>119</v>
      </c>
      <c r="DG5" t="s">
        <v>119</v>
      </c>
      <c r="DI5" t="s">
        <v>119</v>
      </c>
      <c r="DK5" t="s">
        <v>120</v>
      </c>
      <c r="DM5" t="s">
        <v>120</v>
      </c>
    </row>
    <row r="6" spans="2:158" ht="18" x14ac:dyDescent="0.35">
      <c r="B6" t="s">
        <v>31</v>
      </c>
      <c r="C6" t="s">
        <v>911</v>
      </c>
      <c r="D6" t="s">
        <v>5</v>
      </c>
      <c r="E6" t="s">
        <v>120</v>
      </c>
      <c r="G6" t="s">
        <v>73</v>
      </c>
      <c r="H6" t="s">
        <v>74</v>
      </c>
      <c r="K6" t="s">
        <v>672</v>
      </c>
      <c r="M6" t="s">
        <v>176</v>
      </c>
      <c r="N6" t="s">
        <v>177</v>
      </c>
      <c r="O6" t="s">
        <v>178</v>
      </c>
      <c r="P6" t="s">
        <v>142</v>
      </c>
      <c r="Q6">
        <v>2</v>
      </c>
      <c r="S6" s="10" t="s">
        <v>934</v>
      </c>
      <c r="T6" s="7" t="s">
        <v>465</v>
      </c>
      <c r="U6" s="7">
        <v>2</v>
      </c>
      <c r="V6" s="8">
        <v>44326</v>
      </c>
      <c r="W6" t="s">
        <v>466</v>
      </c>
      <c r="X6" s="7" t="s">
        <v>541</v>
      </c>
      <c r="Y6" s="9">
        <v>40003034935</v>
      </c>
      <c r="Z6" s="12" t="s">
        <v>490</v>
      </c>
      <c r="AA6" s="7" t="s">
        <v>622</v>
      </c>
      <c r="AB6" s="7" t="s">
        <v>577</v>
      </c>
      <c r="AC6" s="7" t="s">
        <v>640</v>
      </c>
      <c r="AD6" s="7" t="s">
        <v>935</v>
      </c>
      <c r="AF6" s="22" t="s">
        <v>931</v>
      </c>
      <c r="AG6" t="s">
        <v>828</v>
      </c>
      <c r="AH6">
        <v>2</v>
      </c>
      <c r="AI6" s="23">
        <v>44244</v>
      </c>
      <c r="AJ6" t="s">
        <v>466</v>
      </c>
      <c r="AK6" t="s">
        <v>545</v>
      </c>
      <c r="AL6" s="22">
        <v>40003034935</v>
      </c>
      <c r="AM6" s="24" t="s">
        <v>491</v>
      </c>
      <c r="AN6" t="s">
        <v>628</v>
      </c>
      <c r="AO6" t="s">
        <v>577</v>
      </c>
      <c r="AP6" t="s">
        <v>582</v>
      </c>
      <c r="AQ6" t="s">
        <v>930</v>
      </c>
      <c r="AS6">
        <v>2018</v>
      </c>
      <c r="AU6">
        <v>2</v>
      </c>
      <c r="AW6" t="str">
        <f>VLOOKUP(Klasifikatori!$AX6,Klasifikatori!$B$6:$C$36,2,FALSE)</f>
        <v>2914 11 00</v>
      </c>
      <c r="AX6" t="s">
        <v>47</v>
      </c>
      <c r="AY6" t="s">
        <v>47</v>
      </c>
      <c r="AZ6">
        <v>1.2689999999999999</v>
      </c>
      <c r="BA6" t="str">
        <f t="shared" ref="BA6:BA16" si="0">VLOOKUP(AW6,$C$6:$E$36,3,FALSE)</f>
        <v>l</v>
      </c>
      <c r="BG6" t="s">
        <v>672</v>
      </c>
      <c r="BI6" t="s">
        <v>671</v>
      </c>
      <c r="BK6" t="s">
        <v>672</v>
      </c>
      <c r="BM6" t="s">
        <v>672</v>
      </c>
      <c r="BO6" t="s">
        <v>671</v>
      </c>
      <c r="BQ6" t="s">
        <v>672</v>
      </c>
      <c r="BS6" t="s">
        <v>671</v>
      </c>
      <c r="BU6" t="s">
        <v>671</v>
      </c>
      <c r="BW6" t="s">
        <v>671</v>
      </c>
      <c r="BY6" t="s">
        <v>670</v>
      </c>
      <c r="CA6" t="s">
        <v>670</v>
      </c>
      <c r="CC6" t="s">
        <v>670</v>
      </c>
      <c r="CE6" t="s">
        <v>671</v>
      </c>
      <c r="CG6" s="20" t="s">
        <v>671</v>
      </c>
      <c r="CI6" s="20" t="s">
        <v>671</v>
      </c>
      <c r="CK6" s="20" t="s">
        <v>671</v>
      </c>
      <c r="CM6" s="20" t="s">
        <v>671</v>
      </c>
      <c r="CO6" t="s">
        <v>672</v>
      </c>
      <c r="CQ6" t="s">
        <v>671</v>
      </c>
      <c r="CS6" t="s">
        <v>671</v>
      </c>
      <c r="CU6" t="s">
        <v>672</v>
      </c>
      <c r="CW6" t="s">
        <v>671</v>
      </c>
      <c r="CY6" t="s">
        <v>672</v>
      </c>
      <c r="DA6" t="s">
        <v>672</v>
      </c>
      <c r="DC6" t="s">
        <v>672</v>
      </c>
      <c r="DE6" t="s">
        <v>672</v>
      </c>
      <c r="DG6" t="s">
        <v>672</v>
      </c>
      <c r="DI6" t="s">
        <v>672</v>
      </c>
      <c r="DK6" t="s">
        <v>671</v>
      </c>
      <c r="DM6" t="s">
        <v>671</v>
      </c>
    </row>
    <row r="7" spans="2:158" x14ac:dyDescent="0.25">
      <c r="B7" t="s">
        <v>28</v>
      </c>
      <c r="C7" t="s">
        <v>911</v>
      </c>
      <c r="D7" t="s">
        <v>5</v>
      </c>
      <c r="E7" t="s">
        <v>120</v>
      </c>
      <c r="G7" t="s">
        <v>79</v>
      </c>
      <c r="H7" t="s">
        <v>80</v>
      </c>
      <c r="K7" t="s">
        <v>673</v>
      </c>
      <c r="M7" t="s">
        <v>429</v>
      </c>
      <c r="N7" t="s">
        <v>430</v>
      </c>
      <c r="O7" t="s">
        <v>431</v>
      </c>
      <c r="P7" t="s">
        <v>129</v>
      </c>
      <c r="S7" s="10" t="s">
        <v>730</v>
      </c>
      <c r="T7" s="7" t="s">
        <v>465</v>
      </c>
      <c r="U7" s="7">
        <v>3</v>
      </c>
      <c r="V7" s="8">
        <v>43187</v>
      </c>
      <c r="W7" t="s">
        <v>466</v>
      </c>
      <c r="X7" s="7" t="s">
        <v>731</v>
      </c>
      <c r="Y7" s="9">
        <v>90000069281</v>
      </c>
      <c r="Z7" s="12" t="s">
        <v>734</v>
      </c>
      <c r="AA7" s="7" t="s">
        <v>732</v>
      </c>
      <c r="AB7" s="7" t="s">
        <v>733</v>
      </c>
      <c r="AC7" s="7" t="s">
        <v>641</v>
      </c>
      <c r="AD7" s="7" t="s">
        <v>464</v>
      </c>
      <c r="AF7" s="22" t="s">
        <v>518</v>
      </c>
      <c r="AG7" t="s">
        <v>486</v>
      </c>
      <c r="AH7">
        <v>3</v>
      </c>
      <c r="AI7" s="23">
        <v>42671</v>
      </c>
      <c r="AJ7" t="s">
        <v>466</v>
      </c>
      <c r="AK7" t="s">
        <v>546</v>
      </c>
      <c r="AL7" s="22">
        <v>40003374381</v>
      </c>
      <c r="AM7" s="24" t="s">
        <v>492</v>
      </c>
      <c r="AN7" t="s">
        <v>623</v>
      </c>
      <c r="AO7" t="s">
        <v>583</v>
      </c>
      <c r="AP7" t="s">
        <v>659</v>
      </c>
      <c r="AQ7" t="s">
        <v>493</v>
      </c>
      <c r="AS7">
        <v>2019</v>
      </c>
      <c r="AU7">
        <v>3</v>
      </c>
      <c r="AW7" t="str">
        <f>VLOOKUP(Klasifikatori!$AX7,Klasifikatori!$B$6:$C$36,2,FALSE)</f>
        <v>2909 11 00</v>
      </c>
      <c r="AX7" t="s">
        <v>45</v>
      </c>
      <c r="AY7" t="s">
        <v>45</v>
      </c>
      <c r="AZ7">
        <v>1.4079999999999999</v>
      </c>
      <c r="BA7" t="str">
        <f t="shared" si="0"/>
        <v>l</v>
      </c>
    </row>
    <row r="8" spans="2:158" ht="18" x14ac:dyDescent="0.35">
      <c r="B8" t="s">
        <v>29</v>
      </c>
      <c r="C8" t="s">
        <v>911</v>
      </c>
      <c r="D8" t="s">
        <v>5</v>
      </c>
      <c r="E8" t="s">
        <v>120</v>
      </c>
      <c r="G8" t="s">
        <v>81</v>
      </c>
      <c r="H8" t="s">
        <v>82</v>
      </c>
      <c r="K8" t="s">
        <v>120</v>
      </c>
      <c r="M8" t="s">
        <v>214</v>
      </c>
      <c r="N8" t="s">
        <v>215</v>
      </c>
      <c r="O8" t="s">
        <v>216</v>
      </c>
      <c r="P8" t="s">
        <v>129</v>
      </c>
      <c r="S8" s="10" t="s">
        <v>884</v>
      </c>
      <c r="T8" s="7" t="s">
        <v>465</v>
      </c>
      <c r="U8" s="7">
        <v>4</v>
      </c>
      <c r="V8" s="8">
        <v>43993</v>
      </c>
      <c r="W8" t="s">
        <v>466</v>
      </c>
      <c r="X8" s="7" t="s">
        <v>542</v>
      </c>
      <c r="Y8" s="9">
        <v>40003000765</v>
      </c>
      <c r="Z8" s="12" t="s">
        <v>885</v>
      </c>
      <c r="AA8" s="7" t="s">
        <v>735</v>
      </c>
      <c r="AB8" s="7" t="s">
        <v>578</v>
      </c>
      <c r="AC8" s="84" t="s">
        <v>736</v>
      </c>
      <c r="AD8" s="7" t="s">
        <v>886</v>
      </c>
      <c r="AF8" s="22" t="s">
        <v>739</v>
      </c>
      <c r="AG8" t="s">
        <v>486</v>
      </c>
      <c r="AH8">
        <v>5</v>
      </c>
      <c r="AI8" s="23">
        <v>43382</v>
      </c>
      <c r="AJ8" t="s">
        <v>466</v>
      </c>
      <c r="AK8" t="s">
        <v>547</v>
      </c>
      <c r="AL8" s="22" t="s">
        <v>740</v>
      </c>
      <c r="AM8" s="24" t="s">
        <v>741</v>
      </c>
      <c r="AN8" t="s">
        <v>742</v>
      </c>
      <c r="AO8" t="s">
        <v>743</v>
      </c>
      <c r="AP8" s="86" t="s">
        <v>744</v>
      </c>
      <c r="AQ8" t="s">
        <v>745</v>
      </c>
      <c r="AS8">
        <v>2020</v>
      </c>
      <c r="AU8">
        <v>4</v>
      </c>
      <c r="AW8" t="str">
        <f>VLOOKUP(Klasifikatori!$AX8,Klasifikatori!$B$6:$C$36,2,FALSE)</f>
        <v>2806 10 00</v>
      </c>
      <c r="AX8" t="s">
        <v>40</v>
      </c>
      <c r="AY8" t="s">
        <v>684</v>
      </c>
      <c r="AZ8">
        <v>0.83299999999999996</v>
      </c>
      <c r="BA8" t="str">
        <f t="shared" si="0"/>
        <v>l</v>
      </c>
    </row>
    <row r="9" spans="2:158" x14ac:dyDescent="0.25">
      <c r="B9" t="s">
        <v>30</v>
      </c>
      <c r="C9" t="s">
        <v>911</v>
      </c>
      <c r="D9" t="s">
        <v>5</v>
      </c>
      <c r="E9" t="s">
        <v>120</v>
      </c>
      <c r="G9" t="s">
        <v>83</v>
      </c>
      <c r="H9" t="s">
        <v>84</v>
      </c>
      <c r="K9" t="s">
        <v>671</v>
      </c>
      <c r="M9" t="s">
        <v>217</v>
      </c>
      <c r="N9" t="s">
        <v>218</v>
      </c>
      <c r="O9" t="s">
        <v>219</v>
      </c>
      <c r="P9" t="s">
        <v>129</v>
      </c>
      <c r="S9" s="10" t="s">
        <v>854</v>
      </c>
      <c r="T9" s="7" t="s">
        <v>465</v>
      </c>
      <c r="U9" s="7">
        <v>5</v>
      </c>
      <c r="V9" s="8">
        <v>43146</v>
      </c>
      <c r="W9" t="s">
        <v>466</v>
      </c>
      <c r="X9" s="7" t="s">
        <v>543</v>
      </c>
      <c r="Y9" s="9">
        <v>40003007246</v>
      </c>
      <c r="Z9" s="12" t="s">
        <v>626</v>
      </c>
      <c r="AA9" s="7" t="s">
        <v>579</v>
      </c>
      <c r="AB9" s="7" t="s">
        <v>580</v>
      </c>
      <c r="AC9" s="7" t="s">
        <v>649</v>
      </c>
      <c r="AD9" s="7" t="s">
        <v>737</v>
      </c>
      <c r="AF9" s="22" t="s">
        <v>890</v>
      </c>
      <c r="AG9" t="s">
        <v>828</v>
      </c>
      <c r="AH9">
        <v>6</v>
      </c>
      <c r="AI9" s="23">
        <v>44061</v>
      </c>
      <c r="AJ9" t="s">
        <v>466</v>
      </c>
      <c r="AK9" t="s">
        <v>548</v>
      </c>
      <c r="AL9" s="22">
        <v>40003194155</v>
      </c>
      <c r="AM9" s="24" t="s">
        <v>891</v>
      </c>
      <c r="AN9" t="s">
        <v>892</v>
      </c>
      <c r="AO9" t="s">
        <v>584</v>
      </c>
      <c r="AP9" s="86" t="s">
        <v>746</v>
      </c>
      <c r="AQ9" t="s">
        <v>893</v>
      </c>
      <c r="AS9">
        <v>2021</v>
      </c>
      <c r="AW9" t="str">
        <f>VLOOKUP(Klasifikatori!$AX9,Klasifikatori!$B$6:$C$36,2,FALSE)</f>
        <v>2932 91 00</v>
      </c>
      <c r="AX9" t="s">
        <v>8</v>
      </c>
      <c r="AY9" t="s">
        <v>685</v>
      </c>
      <c r="AZ9">
        <v>0.89200000000000002</v>
      </c>
      <c r="BA9" t="str">
        <f t="shared" si="0"/>
        <v>l</v>
      </c>
      <c r="BC9" t="s">
        <v>713</v>
      </c>
    </row>
    <row r="10" spans="2:158" x14ac:dyDescent="0.25">
      <c r="B10" t="s">
        <v>1</v>
      </c>
      <c r="C10" t="s">
        <v>4</v>
      </c>
      <c r="D10" t="s">
        <v>5</v>
      </c>
      <c r="E10" t="s">
        <v>119</v>
      </c>
      <c r="G10" t="s">
        <v>85</v>
      </c>
      <c r="H10" t="s">
        <v>86</v>
      </c>
      <c r="K10" t="s">
        <v>670</v>
      </c>
      <c r="M10" t="s">
        <v>220</v>
      </c>
      <c r="N10" t="s">
        <v>221</v>
      </c>
      <c r="O10" t="s">
        <v>222</v>
      </c>
      <c r="P10" t="s">
        <v>129</v>
      </c>
      <c r="S10" s="90" t="s">
        <v>855</v>
      </c>
      <c r="T10" s="89" t="s">
        <v>465</v>
      </c>
      <c r="U10" s="7">
        <v>4</v>
      </c>
      <c r="V10" s="10" t="s">
        <v>816</v>
      </c>
      <c r="W10" t="s">
        <v>466</v>
      </c>
      <c r="X10" s="90" t="s">
        <v>553</v>
      </c>
      <c r="Y10" s="9" t="s">
        <v>817</v>
      </c>
      <c r="Z10" s="12" t="s">
        <v>818</v>
      </c>
      <c r="AA10" s="7" t="s">
        <v>819</v>
      </c>
      <c r="AB10" s="7" t="s">
        <v>590</v>
      </c>
      <c r="AC10" s="84" t="s">
        <v>820</v>
      </c>
      <c r="AD10" s="7" t="s">
        <v>470</v>
      </c>
      <c r="AF10" s="22" t="s">
        <v>519</v>
      </c>
      <c r="AG10" t="s">
        <v>486</v>
      </c>
      <c r="AH10">
        <v>7</v>
      </c>
      <c r="AI10" s="23">
        <v>40630</v>
      </c>
      <c r="AJ10" t="s">
        <v>466</v>
      </c>
      <c r="AK10" t="s">
        <v>549</v>
      </c>
      <c r="AL10" s="22">
        <v>40002043216</v>
      </c>
      <c r="AM10" s="24" t="s">
        <v>494</v>
      </c>
      <c r="AN10" t="s">
        <v>629</v>
      </c>
      <c r="AO10" t="s">
        <v>585</v>
      </c>
      <c r="AP10" t="s">
        <v>643</v>
      </c>
      <c r="AQ10" t="s">
        <v>468</v>
      </c>
      <c r="AS10">
        <v>2022</v>
      </c>
      <c r="AW10" t="str">
        <f>VLOOKUP(Klasifikatori!$AX10,Klasifikatori!$B$6:$C$36,2,FALSE)</f>
        <v>2932 92 00</v>
      </c>
      <c r="AX10" t="s">
        <v>54</v>
      </c>
      <c r="AY10" t="s">
        <v>54</v>
      </c>
      <c r="AZ10">
        <v>0.83299999999999996</v>
      </c>
      <c r="BA10" t="str">
        <f t="shared" si="0"/>
        <v>l</v>
      </c>
      <c r="BC10" t="s">
        <v>711</v>
      </c>
      <c r="BD10" t="s">
        <v>712</v>
      </c>
    </row>
    <row r="11" spans="2:158" x14ac:dyDescent="0.25">
      <c r="B11" t="s">
        <v>54</v>
      </c>
      <c r="C11" t="s">
        <v>10</v>
      </c>
      <c r="D11" t="s">
        <v>5</v>
      </c>
      <c r="E11" t="s">
        <v>119</v>
      </c>
      <c r="G11" t="s">
        <v>90</v>
      </c>
      <c r="H11" t="s">
        <v>91</v>
      </c>
      <c r="M11" t="s">
        <v>223</v>
      </c>
      <c r="N11" t="s">
        <v>224</v>
      </c>
      <c r="O11" t="s">
        <v>225</v>
      </c>
      <c r="P11" t="s">
        <v>129</v>
      </c>
      <c r="AF11" s="22" t="s">
        <v>887</v>
      </c>
      <c r="AG11" t="s">
        <v>828</v>
      </c>
      <c r="AH11">
        <v>8</v>
      </c>
      <c r="AI11" s="23">
        <v>43993</v>
      </c>
      <c r="AJ11" t="s">
        <v>466</v>
      </c>
      <c r="AK11" t="s">
        <v>542</v>
      </c>
      <c r="AL11" s="22">
        <v>40003000765</v>
      </c>
      <c r="AM11" s="24" t="s">
        <v>888</v>
      </c>
      <c r="AN11" t="s">
        <v>735</v>
      </c>
      <c r="AO11" t="s">
        <v>578</v>
      </c>
      <c r="AP11" s="86" t="s">
        <v>736</v>
      </c>
      <c r="AQ11" t="s">
        <v>886</v>
      </c>
      <c r="AS11">
        <v>2023</v>
      </c>
      <c r="AW11" t="str">
        <f>VLOOKUP(Klasifikatori!$AX11,Klasifikatori!$B$6:$C$36,2,FALSE)</f>
        <v>2914 12 00</v>
      </c>
      <c r="AX11" t="s">
        <v>49</v>
      </c>
      <c r="AY11" t="s">
        <v>49</v>
      </c>
      <c r="AZ11">
        <v>1.242</v>
      </c>
      <c r="BA11" t="str">
        <f t="shared" si="0"/>
        <v>l</v>
      </c>
      <c r="BC11" t="s">
        <v>1</v>
      </c>
      <c r="BD11" t="s">
        <v>688</v>
      </c>
    </row>
    <row r="12" spans="2:158" x14ac:dyDescent="0.25">
      <c r="B12" t="s">
        <v>811</v>
      </c>
      <c r="C12" t="s">
        <v>812</v>
      </c>
      <c r="D12" t="s">
        <v>5</v>
      </c>
      <c r="E12" t="s">
        <v>120</v>
      </c>
      <c r="G12" t="s">
        <v>92</v>
      </c>
      <c r="H12" t="s">
        <v>93</v>
      </c>
      <c r="M12" t="s">
        <v>226</v>
      </c>
      <c r="N12" t="s">
        <v>227</v>
      </c>
      <c r="O12" t="s">
        <v>227</v>
      </c>
      <c r="P12" t="s">
        <v>129</v>
      </c>
      <c r="S12" s="93" t="s">
        <v>856</v>
      </c>
      <c r="AE12" s="93" t="s">
        <v>858</v>
      </c>
      <c r="AF12" s="22" t="s">
        <v>857</v>
      </c>
      <c r="AG12" t="s">
        <v>486</v>
      </c>
      <c r="AH12">
        <v>9</v>
      </c>
      <c r="AI12" s="23">
        <v>40994</v>
      </c>
      <c r="AJ12" t="s">
        <v>466</v>
      </c>
      <c r="AK12" t="s">
        <v>550</v>
      </c>
      <c r="AL12" s="22">
        <v>40003191695</v>
      </c>
      <c r="AM12" s="24" t="s">
        <v>495</v>
      </c>
      <c r="AN12" t="s">
        <v>630</v>
      </c>
      <c r="AO12" t="s">
        <v>586</v>
      </c>
      <c r="AP12" t="s">
        <v>644</v>
      </c>
      <c r="AQ12" t="s">
        <v>667</v>
      </c>
      <c r="AS12">
        <v>2024</v>
      </c>
      <c r="AW12" t="str">
        <f>VLOOKUP(Klasifikatori!$AX12,Klasifikatori!$B$6:$C$36,2,FALSE)</f>
        <v>2914 31 00</v>
      </c>
      <c r="AX12" t="s">
        <v>1</v>
      </c>
      <c r="AY12" t="s">
        <v>1</v>
      </c>
      <c r="AZ12">
        <v>0.98499999999999999</v>
      </c>
      <c r="BA12" t="str">
        <f t="shared" si="0"/>
        <v>l</v>
      </c>
      <c r="BC12" t="s">
        <v>2</v>
      </c>
      <c r="BD12" t="s">
        <v>704</v>
      </c>
    </row>
    <row r="13" spans="2:158" x14ac:dyDescent="0.25">
      <c r="B13" t="s">
        <v>47</v>
      </c>
      <c r="C13" t="s">
        <v>48</v>
      </c>
      <c r="D13" t="s">
        <v>51</v>
      </c>
      <c r="E13" t="s">
        <v>119</v>
      </c>
      <c r="G13" t="s">
        <v>94</v>
      </c>
      <c r="H13" t="s">
        <v>95</v>
      </c>
      <c r="M13" t="s">
        <v>387</v>
      </c>
      <c r="N13" t="s">
        <v>388</v>
      </c>
      <c r="O13" t="s">
        <v>389</v>
      </c>
      <c r="P13" t="s">
        <v>129</v>
      </c>
      <c r="AF13" s="22" t="s">
        <v>932</v>
      </c>
      <c r="AG13" t="s">
        <v>828</v>
      </c>
      <c r="AH13">
        <v>11</v>
      </c>
      <c r="AI13" s="23">
        <v>44312</v>
      </c>
      <c r="AJ13" t="s">
        <v>466</v>
      </c>
      <c r="AK13" t="s">
        <v>551</v>
      </c>
      <c r="AL13" s="22">
        <v>40103049886</v>
      </c>
      <c r="AM13" s="24" t="s">
        <v>829</v>
      </c>
      <c r="AN13" t="s">
        <v>830</v>
      </c>
      <c r="AO13" t="s">
        <v>587</v>
      </c>
      <c r="AP13" t="s">
        <v>645</v>
      </c>
      <c r="AQ13" t="s">
        <v>496</v>
      </c>
      <c r="AS13">
        <v>2025</v>
      </c>
      <c r="AW13" t="str">
        <f>VLOOKUP(Klasifikatori!$AX13,Klasifikatori!$B$6:$C$36,2,FALSE)</f>
        <v>2933 32 00</v>
      </c>
      <c r="AX13" t="s">
        <v>36</v>
      </c>
      <c r="AY13" t="s">
        <v>36</v>
      </c>
      <c r="AZ13">
        <v>1.1599999999999999</v>
      </c>
      <c r="BA13" t="str">
        <f t="shared" si="0"/>
        <v>l</v>
      </c>
      <c r="BC13" t="s">
        <v>8</v>
      </c>
      <c r="BD13" t="s">
        <v>685</v>
      </c>
    </row>
    <row r="14" spans="2:158" ht="18.75" x14ac:dyDescent="0.3">
      <c r="B14" t="s">
        <v>909</v>
      </c>
      <c r="C14" t="s">
        <v>910</v>
      </c>
      <c r="D14" t="s">
        <v>5</v>
      </c>
      <c r="E14" t="s">
        <v>120</v>
      </c>
      <c r="G14" t="s">
        <v>75</v>
      </c>
      <c r="H14" t="s">
        <v>76</v>
      </c>
      <c r="M14" t="s">
        <v>228</v>
      </c>
      <c r="N14" t="s">
        <v>229</v>
      </c>
      <c r="O14" t="s">
        <v>230</v>
      </c>
      <c r="P14" t="s">
        <v>129</v>
      </c>
      <c r="AF14" s="22" t="s">
        <v>520</v>
      </c>
      <c r="AG14" t="s">
        <v>486</v>
      </c>
      <c r="AH14">
        <v>12</v>
      </c>
      <c r="AI14" s="23">
        <v>40830</v>
      </c>
      <c r="AJ14" t="s">
        <v>466</v>
      </c>
      <c r="AK14" t="s">
        <v>552</v>
      </c>
      <c r="AL14" s="22">
        <v>40003709154</v>
      </c>
      <c r="AM14" s="24" t="s">
        <v>747</v>
      </c>
      <c r="AN14" t="s">
        <v>631</v>
      </c>
      <c r="AO14" t="s">
        <v>588</v>
      </c>
      <c r="AP14" t="s">
        <v>646</v>
      </c>
      <c r="AQ14" t="s">
        <v>469</v>
      </c>
      <c r="AS14">
        <v>2026</v>
      </c>
      <c r="AW14" t="str">
        <f>VLOOKUP(Klasifikatori!$AX14,Klasifikatori!$B$6:$C$36,2,FALSE)</f>
        <v>2932 94 00</v>
      </c>
      <c r="AX14" t="s">
        <v>13</v>
      </c>
      <c r="AY14" t="s">
        <v>13</v>
      </c>
      <c r="AZ14">
        <v>0.91200000000000003</v>
      </c>
      <c r="BA14" t="str">
        <f t="shared" si="0"/>
        <v>l</v>
      </c>
      <c r="BC14" t="s">
        <v>54</v>
      </c>
      <c r="BD14" t="s">
        <v>693</v>
      </c>
    </row>
    <row r="15" spans="2:158" x14ac:dyDescent="0.25">
      <c r="B15" t="s">
        <v>35</v>
      </c>
      <c r="C15" t="s">
        <v>919</v>
      </c>
      <c r="D15" t="s">
        <v>53</v>
      </c>
      <c r="E15" t="s">
        <v>120</v>
      </c>
      <c r="G15" t="s">
        <v>96</v>
      </c>
      <c r="H15" t="s">
        <v>97</v>
      </c>
      <c r="M15" t="s">
        <v>231</v>
      </c>
      <c r="N15" t="s">
        <v>232</v>
      </c>
      <c r="O15" t="s">
        <v>233</v>
      </c>
      <c r="P15" t="s">
        <v>129</v>
      </c>
      <c r="AF15" s="22" t="s">
        <v>521</v>
      </c>
      <c r="AG15" t="s">
        <v>486</v>
      </c>
      <c r="AH15">
        <v>13</v>
      </c>
      <c r="AI15" s="23">
        <v>42796</v>
      </c>
      <c r="AJ15" t="s">
        <v>466</v>
      </c>
      <c r="AK15" t="s">
        <v>553</v>
      </c>
      <c r="AL15" s="22">
        <v>40003264804</v>
      </c>
      <c r="AM15" s="85" t="s">
        <v>748</v>
      </c>
      <c r="AN15" t="s">
        <v>589</v>
      </c>
      <c r="AO15" t="s">
        <v>590</v>
      </c>
      <c r="AP15" t="s">
        <v>647</v>
      </c>
      <c r="AQ15" t="s">
        <v>470</v>
      </c>
      <c r="AS15">
        <v>2027</v>
      </c>
      <c r="AW15" t="str">
        <f>VLOOKUP(Klasifikatori!$AX15,Klasifikatori!$B$6:$C$36,2,FALSE)</f>
        <v>2807 00 00</v>
      </c>
      <c r="AX15" t="s">
        <v>42</v>
      </c>
      <c r="AY15" t="s">
        <v>686</v>
      </c>
      <c r="AZ15">
        <v>0.54300000000000004</v>
      </c>
      <c r="BA15" t="str">
        <f t="shared" si="0"/>
        <v>l</v>
      </c>
      <c r="BC15" t="s">
        <v>11</v>
      </c>
      <c r="BD15" t="s">
        <v>707</v>
      </c>
    </row>
    <row r="16" spans="2:158" x14ac:dyDescent="0.25">
      <c r="B16" t="s">
        <v>15</v>
      </c>
      <c r="C16" t="s">
        <v>16</v>
      </c>
      <c r="D16" t="s">
        <v>5</v>
      </c>
      <c r="E16" t="s">
        <v>120</v>
      </c>
      <c r="G16" t="s">
        <v>98</v>
      </c>
      <c r="H16" t="s">
        <v>99</v>
      </c>
      <c r="M16" t="s">
        <v>130</v>
      </c>
      <c r="N16" t="s">
        <v>131</v>
      </c>
      <c r="O16" t="s">
        <v>132</v>
      </c>
      <c r="P16" t="s">
        <v>129</v>
      </c>
      <c r="AF16" s="22" t="s">
        <v>749</v>
      </c>
      <c r="AG16" t="s">
        <v>486</v>
      </c>
      <c r="AH16">
        <v>14</v>
      </c>
      <c r="AI16" s="23">
        <v>41324</v>
      </c>
      <c r="AJ16" t="s">
        <v>466</v>
      </c>
      <c r="AK16" t="s">
        <v>554</v>
      </c>
      <c r="AL16" s="22">
        <v>40003249720</v>
      </c>
      <c r="AM16" s="24" t="s">
        <v>497</v>
      </c>
      <c r="AN16" t="s">
        <v>591</v>
      </c>
      <c r="AO16" t="s">
        <v>592</v>
      </c>
      <c r="AP16" t="s">
        <v>593</v>
      </c>
      <c r="AQ16" t="s">
        <v>498</v>
      </c>
      <c r="AS16">
        <v>2028</v>
      </c>
      <c r="AW16" t="str">
        <f>VLOOKUP(Klasifikatori!$AX16,Klasifikatori!$B$6:$C$36,2,FALSE)</f>
        <v>2902 30 00</v>
      </c>
      <c r="AX16" t="s">
        <v>43</v>
      </c>
      <c r="AY16" t="s">
        <v>43</v>
      </c>
      <c r="AZ16">
        <v>1.155</v>
      </c>
      <c r="BA16" t="str">
        <f t="shared" si="0"/>
        <v>l</v>
      </c>
      <c r="BC16" t="s">
        <v>13</v>
      </c>
      <c r="BD16" t="s">
        <v>13</v>
      </c>
    </row>
    <row r="17" spans="2:59" x14ac:dyDescent="0.25">
      <c r="B17" t="s">
        <v>21</v>
      </c>
      <c r="C17" t="s">
        <v>22</v>
      </c>
      <c r="D17" t="s">
        <v>5</v>
      </c>
      <c r="E17" t="s">
        <v>671</v>
      </c>
      <c r="G17" t="s">
        <v>100</v>
      </c>
      <c r="H17" t="s">
        <v>101</v>
      </c>
      <c r="M17" t="s">
        <v>234</v>
      </c>
      <c r="N17" t="s">
        <v>235</v>
      </c>
      <c r="O17" t="s">
        <v>236</v>
      </c>
      <c r="P17" t="s">
        <v>129</v>
      </c>
      <c r="AF17" s="22" t="s">
        <v>522</v>
      </c>
      <c r="AG17" t="s">
        <v>486</v>
      </c>
      <c r="AH17">
        <v>16</v>
      </c>
      <c r="AI17" s="23">
        <v>41508</v>
      </c>
      <c r="AJ17" t="s">
        <v>466</v>
      </c>
      <c r="AK17" t="s">
        <v>555</v>
      </c>
      <c r="AL17" s="22">
        <v>43603029431</v>
      </c>
      <c r="AM17" s="24" t="s">
        <v>499</v>
      </c>
      <c r="AN17" t="s">
        <v>594</v>
      </c>
      <c r="AO17" t="s">
        <v>595</v>
      </c>
      <c r="AP17" t="s">
        <v>648</v>
      </c>
      <c r="AQ17" t="s">
        <v>471</v>
      </c>
      <c r="AS17">
        <v>2029</v>
      </c>
      <c r="BC17" t="s">
        <v>15</v>
      </c>
      <c r="BD17" t="s">
        <v>696</v>
      </c>
    </row>
    <row r="18" spans="2:59" x14ac:dyDescent="0.25">
      <c r="B18" t="s">
        <v>23</v>
      </c>
      <c r="C18" t="s">
        <v>24</v>
      </c>
      <c r="D18" t="s">
        <v>5</v>
      </c>
      <c r="E18" t="s">
        <v>671</v>
      </c>
      <c r="G18" t="s">
        <v>102</v>
      </c>
      <c r="H18" t="s">
        <v>103</v>
      </c>
      <c r="M18" t="s">
        <v>237</v>
      </c>
      <c r="N18" t="s">
        <v>238</v>
      </c>
      <c r="O18" t="s">
        <v>239</v>
      </c>
      <c r="P18" t="s">
        <v>142</v>
      </c>
      <c r="AF18" s="22" t="s">
        <v>750</v>
      </c>
      <c r="AG18" t="s">
        <v>486</v>
      </c>
      <c r="AH18">
        <v>17</v>
      </c>
      <c r="AI18" s="23">
        <v>43146</v>
      </c>
      <c r="AJ18" t="s">
        <v>466</v>
      </c>
      <c r="AK18" t="s">
        <v>556</v>
      </c>
      <c r="AL18" s="22">
        <v>40003007246</v>
      </c>
      <c r="AM18" s="24" t="s">
        <v>500</v>
      </c>
      <c r="AN18" t="s">
        <v>579</v>
      </c>
      <c r="AO18" t="s">
        <v>580</v>
      </c>
      <c r="AP18" t="s">
        <v>649</v>
      </c>
      <c r="AQ18" t="s">
        <v>751</v>
      </c>
      <c r="AS18">
        <v>2030</v>
      </c>
      <c r="BC18" t="s">
        <v>17</v>
      </c>
      <c r="BD18" t="s">
        <v>708</v>
      </c>
    </row>
    <row r="19" spans="2:59" x14ac:dyDescent="0.25">
      <c r="B19" t="s">
        <v>55</v>
      </c>
      <c r="C19" t="s">
        <v>32</v>
      </c>
      <c r="D19" t="s">
        <v>52</v>
      </c>
      <c r="E19" t="s">
        <v>119</v>
      </c>
      <c r="G19" t="s">
        <v>923</v>
      </c>
      <c r="H19" t="s">
        <v>924</v>
      </c>
      <c r="M19" t="s">
        <v>240</v>
      </c>
      <c r="N19" t="s">
        <v>241</v>
      </c>
      <c r="O19" t="s">
        <v>242</v>
      </c>
      <c r="P19" t="s">
        <v>129</v>
      </c>
      <c r="AF19" s="22" t="s">
        <v>523</v>
      </c>
      <c r="AG19" t="s">
        <v>486</v>
      </c>
      <c r="AH19">
        <v>18</v>
      </c>
      <c r="AI19" s="23">
        <v>41190</v>
      </c>
      <c r="AJ19" t="s">
        <v>466</v>
      </c>
      <c r="AK19" t="s">
        <v>557</v>
      </c>
      <c r="AL19" s="22">
        <v>40003237187</v>
      </c>
      <c r="AM19" s="85" t="s">
        <v>752</v>
      </c>
      <c r="AN19" t="s">
        <v>624</v>
      </c>
      <c r="AO19" t="s">
        <v>596</v>
      </c>
      <c r="AP19" s="86" t="s">
        <v>753</v>
      </c>
      <c r="AQ19" t="s">
        <v>472</v>
      </c>
      <c r="BC19" t="s">
        <v>19</v>
      </c>
      <c r="BD19" t="s">
        <v>705</v>
      </c>
    </row>
    <row r="20" spans="2:59" x14ac:dyDescent="0.25">
      <c r="B20" t="s">
        <v>45</v>
      </c>
      <c r="C20" t="s">
        <v>46</v>
      </c>
      <c r="D20" t="s">
        <v>51</v>
      </c>
      <c r="E20" t="s">
        <v>119</v>
      </c>
      <c r="G20" t="s">
        <v>925</v>
      </c>
      <c r="H20" t="s">
        <v>924</v>
      </c>
      <c r="M20" t="s">
        <v>454</v>
      </c>
      <c r="N20" t="s">
        <v>455</v>
      </c>
      <c r="O20" t="s">
        <v>456</v>
      </c>
      <c r="P20" t="s">
        <v>129</v>
      </c>
      <c r="AF20" s="22" t="s">
        <v>524</v>
      </c>
      <c r="AG20" t="s">
        <v>486</v>
      </c>
      <c r="AH20">
        <v>19</v>
      </c>
      <c r="AI20" s="23">
        <v>42195</v>
      </c>
      <c r="AJ20" t="s">
        <v>466</v>
      </c>
      <c r="AK20" t="s">
        <v>558</v>
      </c>
      <c r="AL20" s="22">
        <v>40003005014</v>
      </c>
      <c r="AM20" s="85" t="s">
        <v>754</v>
      </c>
      <c r="AN20" t="s">
        <v>632</v>
      </c>
      <c r="AO20" t="s">
        <v>597</v>
      </c>
      <c r="AP20" s="87" t="s">
        <v>755</v>
      </c>
      <c r="AQ20" t="s">
        <v>501</v>
      </c>
      <c r="BC20" t="s">
        <v>21</v>
      </c>
      <c r="BD20" t="s">
        <v>697</v>
      </c>
    </row>
    <row r="21" spans="2:59" x14ac:dyDescent="0.25">
      <c r="B21" t="s">
        <v>33</v>
      </c>
      <c r="C21" t="s">
        <v>34</v>
      </c>
      <c r="D21" t="s">
        <v>53</v>
      </c>
      <c r="E21" t="s">
        <v>120</v>
      </c>
      <c r="G21" t="s">
        <v>926</v>
      </c>
      <c r="H21" t="s">
        <v>826</v>
      </c>
      <c r="M21" t="s">
        <v>243</v>
      </c>
      <c r="N21" t="s">
        <v>244</v>
      </c>
      <c r="O21" t="s">
        <v>245</v>
      </c>
      <c r="P21" t="s">
        <v>129</v>
      </c>
      <c r="AF21" s="22" t="s">
        <v>525</v>
      </c>
      <c r="AG21" t="s">
        <v>486</v>
      </c>
      <c r="AH21">
        <v>20</v>
      </c>
      <c r="AI21" s="23">
        <v>41288</v>
      </c>
      <c r="AJ21" t="s">
        <v>466</v>
      </c>
      <c r="AK21" t="s">
        <v>559</v>
      </c>
      <c r="AL21" s="22">
        <v>40003031676</v>
      </c>
      <c r="AM21" s="85" t="s">
        <v>756</v>
      </c>
      <c r="AN21" t="s">
        <v>625</v>
      </c>
      <c r="AO21" t="s">
        <v>598</v>
      </c>
      <c r="AP21" s="88" t="s">
        <v>757</v>
      </c>
      <c r="AQ21" t="s">
        <v>502</v>
      </c>
      <c r="BC21" t="s">
        <v>23</v>
      </c>
      <c r="BD21" t="s">
        <v>698</v>
      </c>
    </row>
    <row r="22" spans="2:59" x14ac:dyDescent="0.25">
      <c r="B22" t="s">
        <v>8</v>
      </c>
      <c r="C22" t="s">
        <v>9</v>
      </c>
      <c r="D22" t="s">
        <v>5</v>
      </c>
      <c r="E22" t="s">
        <v>119</v>
      </c>
      <c r="M22" t="s">
        <v>326</v>
      </c>
      <c r="N22" t="s">
        <v>327</v>
      </c>
      <c r="O22" t="s">
        <v>328</v>
      </c>
      <c r="P22" t="s">
        <v>129</v>
      </c>
      <c r="AF22" s="22" t="s">
        <v>898</v>
      </c>
      <c r="AG22" t="s">
        <v>899</v>
      </c>
      <c r="AH22">
        <v>21</v>
      </c>
      <c r="AI22" s="23">
        <v>44159</v>
      </c>
      <c r="AJ22" t="s">
        <v>466</v>
      </c>
      <c r="AK22" t="s">
        <v>560</v>
      </c>
      <c r="AL22" s="22">
        <v>40103115908</v>
      </c>
      <c r="AM22" s="85" t="s">
        <v>900</v>
      </c>
      <c r="AN22" t="s">
        <v>901</v>
      </c>
      <c r="AO22" t="s">
        <v>902</v>
      </c>
      <c r="AP22" s="92" t="s">
        <v>833</v>
      </c>
      <c r="AQ22" t="s">
        <v>903</v>
      </c>
      <c r="BC22" t="s">
        <v>25</v>
      </c>
      <c r="BD22" t="s">
        <v>703</v>
      </c>
    </row>
    <row r="23" spans="2:59" x14ac:dyDescent="0.25">
      <c r="B23" t="s">
        <v>38</v>
      </c>
      <c r="C23" t="s">
        <v>39</v>
      </c>
      <c r="D23" t="s">
        <v>53</v>
      </c>
      <c r="E23" t="s">
        <v>120</v>
      </c>
      <c r="M23" t="s">
        <v>246</v>
      </c>
      <c r="N23" t="s">
        <v>247</v>
      </c>
      <c r="O23" t="s">
        <v>248</v>
      </c>
      <c r="P23" t="s">
        <v>142</v>
      </c>
      <c r="AF23" s="22" t="s">
        <v>526</v>
      </c>
      <c r="AG23" t="s">
        <v>486</v>
      </c>
      <c r="AH23">
        <v>22</v>
      </c>
      <c r="AI23" s="23">
        <v>41409</v>
      </c>
      <c r="AJ23" t="s">
        <v>466</v>
      </c>
      <c r="AK23" t="s">
        <v>561</v>
      </c>
      <c r="AL23" s="22">
        <v>40003925979</v>
      </c>
      <c r="AM23" s="24" t="s">
        <v>503</v>
      </c>
      <c r="AN23" t="s">
        <v>599</v>
      </c>
      <c r="AO23" t="s">
        <v>600</v>
      </c>
      <c r="AP23" t="s">
        <v>650</v>
      </c>
      <c r="AQ23" t="s">
        <v>473</v>
      </c>
      <c r="BC23" t="s">
        <v>27</v>
      </c>
      <c r="BD23" t="s">
        <v>694</v>
      </c>
    </row>
    <row r="24" spans="2:59" x14ac:dyDescent="0.25">
      <c r="B24" t="s">
        <v>25</v>
      </c>
      <c r="C24" t="s">
        <v>26</v>
      </c>
      <c r="D24" t="s">
        <v>5</v>
      </c>
      <c r="E24" t="s">
        <v>671</v>
      </c>
      <c r="M24" t="s">
        <v>347</v>
      </c>
      <c r="N24" t="s">
        <v>348</v>
      </c>
      <c r="O24" t="s">
        <v>349</v>
      </c>
      <c r="P24" t="s">
        <v>129</v>
      </c>
      <c r="AF24" s="22" t="s">
        <v>527</v>
      </c>
      <c r="AG24" t="s">
        <v>486</v>
      </c>
      <c r="AH24">
        <v>23</v>
      </c>
      <c r="AI24" s="23">
        <v>41452</v>
      </c>
      <c r="AJ24" t="s">
        <v>466</v>
      </c>
      <c r="AK24" t="s">
        <v>562</v>
      </c>
      <c r="AL24" s="22">
        <v>40003969102</v>
      </c>
      <c r="AM24" s="24" t="s">
        <v>831</v>
      </c>
      <c r="AN24" t="s">
        <v>601</v>
      </c>
      <c r="AO24" t="s">
        <v>602</v>
      </c>
      <c r="AP24" s="92" t="s">
        <v>832</v>
      </c>
      <c r="AQ24" t="s">
        <v>504</v>
      </c>
      <c r="BC24" t="s">
        <v>28</v>
      </c>
      <c r="BD24" t="s">
        <v>690</v>
      </c>
    </row>
    <row r="25" spans="2:59" x14ac:dyDescent="0.25">
      <c r="B25" t="s">
        <v>49</v>
      </c>
      <c r="C25" t="s">
        <v>50</v>
      </c>
      <c r="D25" t="s">
        <v>51</v>
      </c>
      <c r="E25" t="s">
        <v>119</v>
      </c>
      <c r="G25" s="94"/>
      <c r="H25" s="94"/>
      <c r="M25" t="s">
        <v>249</v>
      </c>
      <c r="N25" t="s">
        <v>250</v>
      </c>
      <c r="O25" t="s">
        <v>251</v>
      </c>
      <c r="P25" t="s">
        <v>129</v>
      </c>
      <c r="AF25" s="22" t="s">
        <v>528</v>
      </c>
      <c r="AG25" t="s">
        <v>486</v>
      </c>
      <c r="AH25">
        <v>24</v>
      </c>
      <c r="AI25" s="23">
        <v>41512</v>
      </c>
      <c r="AJ25" t="s">
        <v>466</v>
      </c>
      <c r="AK25" t="s">
        <v>563</v>
      </c>
      <c r="AL25" s="22">
        <v>40003531026</v>
      </c>
      <c r="AM25" s="24" t="s">
        <v>505</v>
      </c>
      <c r="AN25" t="s">
        <v>603</v>
      </c>
      <c r="AO25" t="s">
        <v>604</v>
      </c>
      <c r="AP25" t="s">
        <v>652</v>
      </c>
      <c r="AQ25" t="s">
        <v>506</v>
      </c>
      <c r="BC25" t="s">
        <v>29</v>
      </c>
      <c r="BD25" t="s">
        <v>691</v>
      </c>
    </row>
    <row r="26" spans="2:59" x14ac:dyDescent="0.25">
      <c r="B26" t="s">
        <v>2</v>
      </c>
      <c r="C26" t="s">
        <v>6</v>
      </c>
      <c r="D26" t="s">
        <v>5</v>
      </c>
      <c r="E26" t="s">
        <v>120</v>
      </c>
      <c r="G26" s="94"/>
      <c r="H26" s="94"/>
      <c r="M26" t="s">
        <v>252</v>
      </c>
      <c r="N26" t="s">
        <v>253</v>
      </c>
      <c r="O26" t="s">
        <v>254</v>
      </c>
      <c r="P26" t="s">
        <v>129</v>
      </c>
      <c r="AF26" s="22" t="s">
        <v>474</v>
      </c>
      <c r="AG26" t="s">
        <v>486</v>
      </c>
      <c r="AH26">
        <v>25</v>
      </c>
      <c r="AI26" s="23">
        <v>41505</v>
      </c>
      <c r="AJ26" t="s">
        <v>466</v>
      </c>
      <c r="AK26" t="s">
        <v>564</v>
      </c>
      <c r="AL26" s="22">
        <v>40003284444</v>
      </c>
      <c r="AM26" s="24" t="s">
        <v>507</v>
      </c>
      <c r="AN26" t="s">
        <v>605</v>
      </c>
      <c r="AO26" t="s">
        <v>606</v>
      </c>
      <c r="AP26" t="s">
        <v>653</v>
      </c>
      <c r="AQ26" t="s">
        <v>475</v>
      </c>
      <c r="BC26" t="s">
        <v>30</v>
      </c>
      <c r="BD26" t="s">
        <v>692</v>
      </c>
      <c r="BF26" s="19"/>
      <c r="BG26" s="19"/>
    </row>
    <row r="27" spans="2:59" x14ac:dyDescent="0.25">
      <c r="B27" t="s">
        <v>813</v>
      </c>
      <c r="C27" t="s">
        <v>812</v>
      </c>
      <c r="D27" t="s">
        <v>5</v>
      </c>
      <c r="E27" t="s">
        <v>120</v>
      </c>
      <c r="G27" s="94"/>
      <c r="H27" s="94"/>
      <c r="M27" t="s">
        <v>255</v>
      </c>
      <c r="N27" t="s">
        <v>256</v>
      </c>
      <c r="O27" t="s">
        <v>257</v>
      </c>
      <c r="P27" t="s">
        <v>129</v>
      </c>
      <c r="AF27" s="22" t="s">
        <v>476</v>
      </c>
      <c r="AG27" t="s">
        <v>486</v>
      </c>
      <c r="AH27">
        <v>26</v>
      </c>
      <c r="AI27" s="23">
        <v>40673</v>
      </c>
      <c r="AJ27" t="s">
        <v>466</v>
      </c>
      <c r="AK27" t="s">
        <v>565</v>
      </c>
      <c r="AL27" s="22">
        <v>40003408067</v>
      </c>
      <c r="AM27" s="24" t="s">
        <v>508</v>
      </c>
      <c r="AN27" t="s">
        <v>633</v>
      </c>
      <c r="AO27" t="s">
        <v>607</v>
      </c>
      <c r="AP27" t="s">
        <v>654</v>
      </c>
      <c r="AQ27" t="s">
        <v>477</v>
      </c>
      <c r="BC27" t="s">
        <v>31</v>
      </c>
      <c r="BD27" t="s">
        <v>689</v>
      </c>
      <c r="BF27" s="19"/>
      <c r="BG27" s="19"/>
    </row>
    <row r="28" spans="2:59" x14ac:dyDescent="0.25">
      <c r="B28" t="s">
        <v>19</v>
      </c>
      <c r="C28" t="s">
        <v>20</v>
      </c>
      <c r="D28" t="s">
        <v>5</v>
      </c>
      <c r="E28" t="s">
        <v>120</v>
      </c>
      <c r="G28" s="94"/>
      <c r="H28" s="94"/>
      <c r="M28" t="s">
        <v>258</v>
      </c>
      <c r="N28" t="s">
        <v>259</v>
      </c>
      <c r="O28" t="s">
        <v>260</v>
      </c>
      <c r="P28" t="s">
        <v>142</v>
      </c>
      <c r="AF28" s="22" t="s">
        <v>478</v>
      </c>
      <c r="AG28" t="s">
        <v>486</v>
      </c>
      <c r="AH28">
        <v>27</v>
      </c>
      <c r="AI28" s="23">
        <v>41386</v>
      </c>
      <c r="AJ28" t="s">
        <v>466</v>
      </c>
      <c r="AK28" t="s">
        <v>566</v>
      </c>
      <c r="AL28" s="22">
        <v>40103234562</v>
      </c>
      <c r="AM28" s="24" t="s">
        <v>509</v>
      </c>
      <c r="AN28" t="s">
        <v>608</v>
      </c>
      <c r="AO28" t="s">
        <v>609</v>
      </c>
      <c r="AP28" t="s">
        <v>655</v>
      </c>
      <c r="AQ28" t="s">
        <v>510</v>
      </c>
      <c r="BC28" t="s">
        <v>55</v>
      </c>
      <c r="BD28" t="s">
        <v>699</v>
      </c>
      <c r="BF28" s="19"/>
      <c r="BG28" s="19"/>
    </row>
    <row r="29" spans="2:59" x14ac:dyDescent="0.25">
      <c r="B29" t="s">
        <v>36</v>
      </c>
      <c r="C29" t="s">
        <v>37</v>
      </c>
      <c r="D29" t="s">
        <v>53</v>
      </c>
      <c r="E29" t="s">
        <v>119</v>
      </c>
      <c r="G29" s="95"/>
      <c r="H29" s="95"/>
      <c r="M29" t="s">
        <v>279</v>
      </c>
      <c r="N29" t="s">
        <v>280</v>
      </c>
      <c r="O29" t="s">
        <v>281</v>
      </c>
      <c r="P29" t="s">
        <v>142</v>
      </c>
      <c r="AF29" s="22" t="s">
        <v>479</v>
      </c>
      <c r="AG29" t="s">
        <v>486</v>
      </c>
      <c r="AH29">
        <v>29</v>
      </c>
      <c r="AI29" s="23">
        <v>40877</v>
      </c>
      <c r="AJ29" t="s">
        <v>466</v>
      </c>
      <c r="AK29" t="s">
        <v>567</v>
      </c>
      <c r="AL29" s="22">
        <v>40103426389</v>
      </c>
      <c r="AM29" s="24" t="s">
        <v>511</v>
      </c>
      <c r="AN29" t="s">
        <v>610</v>
      </c>
      <c r="AO29" t="s">
        <v>758</v>
      </c>
      <c r="AP29" t="s">
        <v>651</v>
      </c>
      <c r="AQ29" t="s">
        <v>512</v>
      </c>
      <c r="BC29" t="s">
        <v>33</v>
      </c>
      <c r="BD29" t="s">
        <v>701</v>
      </c>
      <c r="BF29" s="19"/>
      <c r="BG29" s="19"/>
    </row>
    <row r="30" spans="2:59" x14ac:dyDescent="0.25">
      <c r="B30" t="s">
        <v>11</v>
      </c>
      <c r="C30" t="s">
        <v>12</v>
      </c>
      <c r="D30" t="s">
        <v>5</v>
      </c>
      <c r="E30" t="s">
        <v>120</v>
      </c>
      <c r="G30" s="94"/>
      <c r="H30" s="94"/>
      <c r="M30" t="s">
        <v>405</v>
      </c>
      <c r="N30" t="s">
        <v>406</v>
      </c>
      <c r="O30" t="s">
        <v>407</v>
      </c>
      <c r="P30" t="s">
        <v>129</v>
      </c>
      <c r="AF30" s="22" t="s">
        <v>849</v>
      </c>
      <c r="AG30" t="s">
        <v>828</v>
      </c>
      <c r="AH30">
        <v>30</v>
      </c>
      <c r="AI30" s="23">
        <v>43726</v>
      </c>
      <c r="AJ30" t="s">
        <v>466</v>
      </c>
      <c r="AK30" t="s">
        <v>568</v>
      </c>
      <c r="AL30" s="22">
        <v>40003628614</v>
      </c>
      <c r="AM30" s="24" t="s">
        <v>759</v>
      </c>
      <c r="AN30" t="s">
        <v>760</v>
      </c>
      <c r="AO30" t="s">
        <v>611</v>
      </c>
      <c r="AP30" t="s">
        <v>656</v>
      </c>
      <c r="AQ30" t="s">
        <v>850</v>
      </c>
      <c r="BC30" t="s">
        <v>35</v>
      </c>
      <c r="BD30" t="s">
        <v>695</v>
      </c>
      <c r="BG30" s="19"/>
    </row>
    <row r="31" spans="2:59" x14ac:dyDescent="0.25">
      <c r="B31" t="s">
        <v>17</v>
      </c>
      <c r="C31" t="s">
        <v>18</v>
      </c>
      <c r="D31" t="s">
        <v>5</v>
      </c>
      <c r="E31" t="s">
        <v>120</v>
      </c>
      <c r="G31" s="94"/>
      <c r="H31" s="94"/>
      <c r="M31" t="s">
        <v>282</v>
      </c>
      <c r="N31" t="s">
        <v>283</v>
      </c>
      <c r="O31" t="s">
        <v>284</v>
      </c>
      <c r="P31" t="s">
        <v>142</v>
      </c>
      <c r="AF31" s="22" t="s">
        <v>846</v>
      </c>
      <c r="AG31" t="s">
        <v>828</v>
      </c>
      <c r="AH31">
        <v>32</v>
      </c>
      <c r="AI31" s="23">
        <v>43657</v>
      </c>
      <c r="AJ31" t="s">
        <v>466</v>
      </c>
      <c r="AK31" t="s">
        <v>569</v>
      </c>
      <c r="AL31" s="22">
        <v>40003732803</v>
      </c>
      <c r="AM31" s="24" t="s">
        <v>847</v>
      </c>
      <c r="AN31" t="s">
        <v>612</v>
      </c>
      <c r="AO31" t="s">
        <v>613</v>
      </c>
      <c r="AP31" t="s">
        <v>848</v>
      </c>
      <c r="AQ31" t="s">
        <v>480</v>
      </c>
      <c r="BC31" t="s">
        <v>36</v>
      </c>
      <c r="BD31" t="s">
        <v>706</v>
      </c>
      <c r="BF31" s="19"/>
      <c r="BG31" s="19"/>
    </row>
    <row r="32" spans="2:59" x14ac:dyDescent="0.25">
      <c r="B32" t="s">
        <v>13</v>
      </c>
      <c r="C32" t="s">
        <v>14</v>
      </c>
      <c r="D32" t="s">
        <v>5</v>
      </c>
      <c r="E32" t="s">
        <v>119</v>
      </c>
      <c r="G32" s="94"/>
      <c r="H32" s="94"/>
      <c r="M32" t="s">
        <v>361</v>
      </c>
      <c r="N32" t="s">
        <v>362</v>
      </c>
      <c r="O32" t="s">
        <v>363</v>
      </c>
      <c r="P32" t="s">
        <v>129</v>
      </c>
      <c r="AF32" s="22" t="s">
        <v>944</v>
      </c>
      <c r="AG32" t="s">
        <v>828</v>
      </c>
      <c r="AH32">
        <v>35</v>
      </c>
      <c r="AI32" s="23">
        <v>44354</v>
      </c>
      <c r="AJ32" t="s">
        <v>466</v>
      </c>
      <c r="AK32" t="s">
        <v>570</v>
      </c>
      <c r="AL32" s="22">
        <v>40103648320</v>
      </c>
      <c r="AM32" s="24" t="s">
        <v>945</v>
      </c>
      <c r="AN32" t="s">
        <v>946</v>
      </c>
      <c r="AO32" t="s">
        <v>614</v>
      </c>
      <c r="AP32" s="86" t="s">
        <v>947</v>
      </c>
      <c r="AQ32" t="s">
        <v>481</v>
      </c>
      <c r="BC32" t="s">
        <v>38</v>
      </c>
      <c r="BD32" t="s">
        <v>702</v>
      </c>
      <c r="BG32" s="19"/>
    </row>
    <row r="33" spans="2:58" x14ac:dyDescent="0.25">
      <c r="B33" t="s">
        <v>40</v>
      </c>
      <c r="C33" t="s">
        <v>41</v>
      </c>
      <c r="D33" t="s">
        <v>51</v>
      </c>
      <c r="E33" t="s">
        <v>119</v>
      </c>
      <c r="G33" s="94"/>
      <c r="H33" s="94"/>
      <c r="M33" t="s">
        <v>285</v>
      </c>
      <c r="N33" t="s">
        <v>286</v>
      </c>
      <c r="O33" t="s">
        <v>287</v>
      </c>
      <c r="P33" t="s">
        <v>129</v>
      </c>
      <c r="AF33" s="22" t="s">
        <v>482</v>
      </c>
      <c r="AG33" t="s">
        <v>486</v>
      </c>
      <c r="AH33">
        <v>36</v>
      </c>
      <c r="AI33" s="23">
        <v>41912</v>
      </c>
      <c r="AJ33" t="s">
        <v>466</v>
      </c>
      <c r="AK33" t="s">
        <v>571</v>
      </c>
      <c r="AL33" s="22">
        <v>40103157009</v>
      </c>
      <c r="AM33" s="24" t="s">
        <v>513</v>
      </c>
      <c r="AN33" t="s">
        <v>634</v>
      </c>
      <c r="AO33" t="s">
        <v>615</v>
      </c>
      <c r="AP33" t="s">
        <v>657</v>
      </c>
      <c r="AQ33" t="s">
        <v>514</v>
      </c>
      <c r="BC33" t="s">
        <v>40</v>
      </c>
      <c r="BD33" t="s">
        <v>709</v>
      </c>
      <c r="BF33" s="19"/>
    </row>
    <row r="34" spans="2:58" x14ac:dyDescent="0.25">
      <c r="B34" t="s">
        <v>42</v>
      </c>
      <c r="C34" t="s">
        <v>920</v>
      </c>
      <c r="D34" t="s">
        <v>51</v>
      </c>
      <c r="E34" t="s">
        <v>119</v>
      </c>
      <c r="G34" s="94"/>
      <c r="H34" s="94"/>
      <c r="M34" t="s">
        <v>364</v>
      </c>
      <c r="N34" t="s">
        <v>365</v>
      </c>
      <c r="O34" t="s">
        <v>366</v>
      </c>
      <c r="P34" t="s">
        <v>129</v>
      </c>
      <c r="AF34" s="22" t="s">
        <v>483</v>
      </c>
      <c r="AG34" t="s">
        <v>486</v>
      </c>
      <c r="AH34">
        <v>38</v>
      </c>
      <c r="AI34" s="23">
        <v>42284</v>
      </c>
      <c r="AJ34" t="s">
        <v>466</v>
      </c>
      <c r="AK34" t="s">
        <v>572</v>
      </c>
      <c r="AL34" s="22">
        <v>40003314912</v>
      </c>
      <c r="AM34" s="24" t="s">
        <v>515</v>
      </c>
      <c r="AN34" t="s">
        <v>635</v>
      </c>
      <c r="AO34" t="s">
        <v>616</v>
      </c>
      <c r="AP34" t="s">
        <v>617</v>
      </c>
      <c r="AQ34" t="s">
        <v>484</v>
      </c>
      <c r="BC34" t="s">
        <v>42</v>
      </c>
      <c r="BD34" t="s">
        <v>710</v>
      </c>
      <c r="BF34" s="19"/>
    </row>
    <row r="35" spans="2:58" x14ac:dyDescent="0.25">
      <c r="B35" t="s">
        <v>43</v>
      </c>
      <c r="C35" t="s">
        <v>44</v>
      </c>
      <c r="D35" t="s">
        <v>51</v>
      </c>
      <c r="E35" t="s">
        <v>119</v>
      </c>
      <c r="M35" t="s">
        <v>143</v>
      </c>
      <c r="N35" t="s">
        <v>144</v>
      </c>
      <c r="O35" t="s">
        <v>145</v>
      </c>
      <c r="P35" t="s">
        <v>129</v>
      </c>
      <c r="AF35" s="22" t="s">
        <v>905</v>
      </c>
      <c r="AG35" t="s">
        <v>828</v>
      </c>
      <c r="AH35">
        <v>39</v>
      </c>
      <c r="AI35" s="23">
        <v>44183</v>
      </c>
      <c r="AJ35" t="s">
        <v>466</v>
      </c>
      <c r="AK35" t="s">
        <v>729</v>
      </c>
      <c r="AL35" s="22">
        <v>40003245470</v>
      </c>
      <c r="AM35" s="24" t="s">
        <v>906</v>
      </c>
      <c r="AN35" t="s">
        <v>636</v>
      </c>
      <c r="AO35" t="s">
        <v>618</v>
      </c>
      <c r="AP35" t="s">
        <v>907</v>
      </c>
      <c r="AQ35" t="s">
        <v>908</v>
      </c>
      <c r="BC35" t="s">
        <v>43</v>
      </c>
      <c r="BD35" t="s">
        <v>43</v>
      </c>
      <c r="BF35" s="19"/>
    </row>
    <row r="36" spans="2:58" x14ac:dyDescent="0.25">
      <c r="B36" t="s">
        <v>912</v>
      </c>
      <c r="C36" t="s">
        <v>105</v>
      </c>
      <c r="D36" t="s">
        <v>5</v>
      </c>
      <c r="G36" s="94"/>
      <c r="H36" s="94"/>
      <c r="M36" t="s">
        <v>136</v>
      </c>
      <c r="N36" t="s">
        <v>137</v>
      </c>
      <c r="O36" t="s">
        <v>138</v>
      </c>
      <c r="P36" t="s">
        <v>129</v>
      </c>
      <c r="AF36" s="22" t="s">
        <v>842</v>
      </c>
      <c r="AG36" t="s">
        <v>828</v>
      </c>
      <c r="AH36">
        <v>40</v>
      </c>
      <c r="AI36" s="23">
        <v>43637</v>
      </c>
      <c r="AJ36" t="s">
        <v>466</v>
      </c>
      <c r="AK36" t="s">
        <v>573</v>
      </c>
      <c r="AL36" s="22">
        <v>40103047673</v>
      </c>
      <c r="AM36" s="24" t="s">
        <v>843</v>
      </c>
      <c r="AN36" t="s">
        <v>844</v>
      </c>
      <c r="AO36" t="s">
        <v>619</v>
      </c>
      <c r="AP36" s="86" t="s">
        <v>845</v>
      </c>
      <c r="AQ36" t="s">
        <v>663</v>
      </c>
      <c r="BC36" t="s">
        <v>45</v>
      </c>
      <c r="BD36" t="s">
        <v>700</v>
      </c>
      <c r="BF36" s="19"/>
    </row>
    <row r="37" spans="2:58" x14ac:dyDescent="0.25">
      <c r="B37" t="s">
        <v>913</v>
      </c>
      <c r="C37" t="s">
        <v>105</v>
      </c>
      <c r="D37" t="s">
        <v>5</v>
      </c>
      <c r="G37" s="94"/>
      <c r="H37" s="94"/>
      <c r="M37" t="s">
        <v>149</v>
      </c>
      <c r="N37" t="s">
        <v>150</v>
      </c>
      <c r="O37" t="s">
        <v>151</v>
      </c>
      <c r="P37" t="s">
        <v>142</v>
      </c>
      <c r="AF37" s="22" t="s">
        <v>485</v>
      </c>
      <c r="AG37" t="s">
        <v>486</v>
      </c>
      <c r="AH37">
        <v>42</v>
      </c>
      <c r="AI37" s="23">
        <v>42899</v>
      </c>
      <c r="AJ37" t="s">
        <v>466</v>
      </c>
      <c r="AK37" t="s">
        <v>574</v>
      </c>
      <c r="AL37" s="22">
        <v>43603077785</v>
      </c>
      <c r="AM37" s="24" t="s">
        <v>761</v>
      </c>
      <c r="AN37" t="s">
        <v>762</v>
      </c>
      <c r="AO37" t="s">
        <v>620</v>
      </c>
      <c r="AP37" t="s">
        <v>658</v>
      </c>
      <c r="AQ37" t="s">
        <v>516</v>
      </c>
      <c r="BC37" t="s">
        <v>47</v>
      </c>
      <c r="BD37" t="s">
        <v>47</v>
      </c>
      <c r="BF37" s="19"/>
    </row>
    <row r="38" spans="2:58" x14ac:dyDescent="0.25">
      <c r="B38" t="s">
        <v>914</v>
      </c>
      <c r="C38" t="s">
        <v>78</v>
      </c>
      <c r="D38" t="s">
        <v>5</v>
      </c>
      <c r="G38" s="94"/>
      <c r="H38" s="94"/>
      <c r="M38" t="s">
        <v>155</v>
      </c>
      <c r="N38" t="s">
        <v>156</v>
      </c>
      <c r="O38" t="s">
        <v>157</v>
      </c>
      <c r="P38" t="s">
        <v>142</v>
      </c>
      <c r="AF38" s="22" t="s">
        <v>763</v>
      </c>
      <c r="AG38" t="s">
        <v>486</v>
      </c>
      <c r="AH38">
        <v>44</v>
      </c>
      <c r="AI38" s="23">
        <v>43277</v>
      </c>
      <c r="AJ38" t="s">
        <v>466</v>
      </c>
      <c r="AK38" t="s">
        <v>764</v>
      </c>
      <c r="AL38" s="22" t="s">
        <v>765</v>
      </c>
      <c r="AM38" s="24" t="s">
        <v>766</v>
      </c>
      <c r="AN38" t="s">
        <v>767</v>
      </c>
      <c r="AO38" t="s">
        <v>768</v>
      </c>
      <c r="AP38" s="86" t="s">
        <v>769</v>
      </c>
      <c r="AQ38" t="s">
        <v>770</v>
      </c>
      <c r="BC38" t="s">
        <v>49</v>
      </c>
      <c r="BD38" t="s">
        <v>49</v>
      </c>
      <c r="BF38" s="19"/>
    </row>
    <row r="39" spans="2:58" x14ac:dyDescent="0.25">
      <c r="B39" t="s">
        <v>915</v>
      </c>
      <c r="C39" t="s">
        <v>88</v>
      </c>
      <c r="D39" t="s">
        <v>5</v>
      </c>
      <c r="G39" s="94"/>
      <c r="H39" s="94"/>
      <c r="M39" t="s">
        <v>338</v>
      </c>
      <c r="N39" t="s">
        <v>339</v>
      </c>
      <c r="O39" t="s">
        <v>340</v>
      </c>
      <c r="P39" t="s">
        <v>129</v>
      </c>
      <c r="AF39" s="22" t="s">
        <v>771</v>
      </c>
      <c r="AG39" t="s">
        <v>486</v>
      </c>
      <c r="AH39">
        <v>45</v>
      </c>
      <c r="AI39" s="23">
        <v>43288</v>
      </c>
      <c r="AJ39" t="s">
        <v>466</v>
      </c>
      <c r="AK39" t="s">
        <v>772</v>
      </c>
      <c r="AL39" s="22" t="s">
        <v>773</v>
      </c>
      <c r="AM39" s="24" t="s">
        <v>774</v>
      </c>
      <c r="AN39" t="s">
        <v>775</v>
      </c>
      <c r="AO39" t="s">
        <v>776</v>
      </c>
      <c r="AP39" s="86" t="s">
        <v>777</v>
      </c>
      <c r="AQ39" t="s">
        <v>778</v>
      </c>
      <c r="BC39" t="s">
        <v>71</v>
      </c>
    </row>
    <row r="40" spans="2:58" x14ac:dyDescent="0.25">
      <c r="B40" t="s">
        <v>916</v>
      </c>
      <c r="C40" t="s">
        <v>88</v>
      </c>
      <c r="D40" t="s">
        <v>5</v>
      </c>
      <c r="G40" s="94"/>
      <c r="H40" s="94"/>
      <c r="M40" t="s">
        <v>288</v>
      </c>
      <c r="N40" t="s">
        <v>289</v>
      </c>
      <c r="O40" t="s">
        <v>290</v>
      </c>
      <c r="P40" t="s">
        <v>129</v>
      </c>
      <c r="AF40" s="22" t="s">
        <v>779</v>
      </c>
      <c r="AG40" t="s">
        <v>486</v>
      </c>
      <c r="AH40">
        <v>46</v>
      </c>
      <c r="AI40" s="23">
        <v>43299</v>
      </c>
      <c r="AJ40" t="s">
        <v>466</v>
      </c>
      <c r="AK40" t="s">
        <v>780</v>
      </c>
      <c r="AL40" s="22" t="s">
        <v>781</v>
      </c>
      <c r="AM40" s="24" t="s">
        <v>782</v>
      </c>
      <c r="AN40" t="s">
        <v>783</v>
      </c>
      <c r="AO40" t="s">
        <v>784</v>
      </c>
      <c r="AP40" s="86" t="s">
        <v>785</v>
      </c>
      <c r="AQ40" t="s">
        <v>786</v>
      </c>
      <c r="BC40" t="s">
        <v>73</v>
      </c>
      <c r="BF40" s="19"/>
    </row>
    <row r="41" spans="2:58" x14ac:dyDescent="0.25">
      <c r="B41" t="s">
        <v>917</v>
      </c>
      <c r="C41" t="s">
        <v>826</v>
      </c>
      <c r="D41" t="s">
        <v>5</v>
      </c>
      <c r="G41" s="94"/>
      <c r="H41" s="94"/>
      <c r="M41" t="s">
        <v>393</v>
      </c>
      <c r="N41" t="s">
        <v>394</v>
      </c>
      <c r="O41" t="s">
        <v>395</v>
      </c>
      <c r="P41" t="s">
        <v>129</v>
      </c>
      <c r="AF41" s="22" t="s">
        <v>787</v>
      </c>
      <c r="AG41" t="s">
        <v>486</v>
      </c>
      <c r="AH41">
        <v>47</v>
      </c>
      <c r="AI41" s="23">
        <v>43305</v>
      </c>
      <c r="AJ41" t="s">
        <v>466</v>
      </c>
      <c r="AK41" t="s">
        <v>788</v>
      </c>
      <c r="AL41" s="22" t="s">
        <v>789</v>
      </c>
      <c r="AM41" s="24" t="s">
        <v>790</v>
      </c>
      <c r="AN41" t="s">
        <v>791</v>
      </c>
      <c r="AO41" t="s">
        <v>792</v>
      </c>
      <c r="AP41" s="86" t="s">
        <v>793</v>
      </c>
      <c r="AQ41" t="s">
        <v>794</v>
      </c>
      <c r="BC41" t="s">
        <v>75</v>
      </c>
      <c r="BF41" s="19"/>
    </row>
    <row r="42" spans="2:58" x14ac:dyDescent="0.25">
      <c r="B42" t="s">
        <v>918</v>
      </c>
      <c r="C42" t="s">
        <v>108</v>
      </c>
      <c r="D42" t="s">
        <v>52</v>
      </c>
      <c r="G42" s="94"/>
      <c r="H42" s="94"/>
      <c r="M42" t="s">
        <v>270</v>
      </c>
      <c r="N42" t="s">
        <v>271</v>
      </c>
      <c r="O42" t="s">
        <v>272</v>
      </c>
      <c r="P42" t="s">
        <v>142</v>
      </c>
      <c r="AF42" s="22" t="s">
        <v>795</v>
      </c>
      <c r="AG42" t="s">
        <v>486</v>
      </c>
      <c r="AH42">
        <v>48</v>
      </c>
      <c r="AI42" s="23">
        <v>43346</v>
      </c>
      <c r="AJ42" t="s">
        <v>466</v>
      </c>
      <c r="AK42" t="s">
        <v>796</v>
      </c>
      <c r="AL42" s="22" t="s">
        <v>797</v>
      </c>
      <c r="AM42" s="24" t="s">
        <v>798</v>
      </c>
      <c r="AN42" t="s">
        <v>799</v>
      </c>
      <c r="AO42" t="s">
        <v>800</v>
      </c>
      <c r="AP42" s="86" t="s">
        <v>801</v>
      </c>
      <c r="AQ42" t="s">
        <v>802</v>
      </c>
      <c r="BC42" t="s">
        <v>79</v>
      </c>
    </row>
    <row r="43" spans="2:58" x14ac:dyDescent="0.25">
      <c r="G43" s="94"/>
      <c r="H43" s="94"/>
      <c r="M43" t="s">
        <v>161</v>
      </c>
      <c r="N43" t="s">
        <v>162</v>
      </c>
      <c r="O43" t="s">
        <v>163</v>
      </c>
      <c r="P43" t="s">
        <v>129</v>
      </c>
      <c r="AF43" s="22" t="s">
        <v>803</v>
      </c>
      <c r="AG43" t="s">
        <v>486</v>
      </c>
      <c r="AH43">
        <v>50</v>
      </c>
      <c r="AI43" s="23">
        <v>43417</v>
      </c>
      <c r="AJ43" t="s">
        <v>466</v>
      </c>
      <c r="AK43" t="s">
        <v>804</v>
      </c>
      <c r="AL43" s="22" t="s">
        <v>805</v>
      </c>
      <c r="AM43" s="24" t="s">
        <v>806</v>
      </c>
      <c r="AN43" t="s">
        <v>807</v>
      </c>
      <c r="AO43" t="s">
        <v>808</v>
      </c>
      <c r="AP43" s="86" t="s">
        <v>809</v>
      </c>
      <c r="AQ43" t="s">
        <v>810</v>
      </c>
      <c r="BC43" t="s">
        <v>77</v>
      </c>
    </row>
    <row r="44" spans="2:58" x14ac:dyDescent="0.25">
      <c r="G44" s="94"/>
      <c r="H44" s="94"/>
      <c r="M44" t="s">
        <v>320</v>
      </c>
      <c r="N44" t="s">
        <v>321</v>
      </c>
      <c r="O44" t="s">
        <v>322</v>
      </c>
      <c r="P44" t="s">
        <v>129</v>
      </c>
      <c r="AF44" s="22" t="s">
        <v>834</v>
      </c>
      <c r="AG44" t="s">
        <v>828</v>
      </c>
      <c r="AH44">
        <v>51</v>
      </c>
      <c r="AI44" s="23">
        <v>43572</v>
      </c>
      <c r="AJ44" t="s">
        <v>466</v>
      </c>
      <c r="AK44" t="s">
        <v>835</v>
      </c>
      <c r="AL44" s="22" t="s">
        <v>836</v>
      </c>
      <c r="AM44" s="24" t="s">
        <v>837</v>
      </c>
      <c r="AN44" t="s">
        <v>838</v>
      </c>
      <c r="AO44" t="s">
        <v>839</v>
      </c>
      <c r="AP44" s="86" t="s">
        <v>840</v>
      </c>
      <c r="AQ44" t="s">
        <v>841</v>
      </c>
      <c r="BC44" t="s">
        <v>81</v>
      </c>
    </row>
    <row r="45" spans="2:58" x14ac:dyDescent="0.25">
      <c r="G45" s="94"/>
      <c r="H45" s="94"/>
      <c r="M45" t="s">
        <v>399</v>
      </c>
      <c r="N45" t="s">
        <v>400</v>
      </c>
      <c r="O45" t="s">
        <v>401</v>
      </c>
      <c r="P45" t="s">
        <v>129</v>
      </c>
      <c r="AF45" s="22" t="s">
        <v>938</v>
      </c>
      <c r="AG45" t="s">
        <v>828</v>
      </c>
      <c r="AH45">
        <v>52</v>
      </c>
      <c r="AI45" s="23">
        <v>44337</v>
      </c>
      <c r="AJ45" t="s">
        <v>466</v>
      </c>
      <c r="AK45" t="s">
        <v>851</v>
      </c>
      <c r="AL45" s="22" t="s">
        <v>852</v>
      </c>
      <c r="AM45" s="24" t="s">
        <v>939</v>
      </c>
      <c r="AN45" t="s">
        <v>940</v>
      </c>
      <c r="AO45" t="s">
        <v>941</v>
      </c>
      <c r="AP45" s="86" t="s">
        <v>942</v>
      </c>
      <c r="AQ45" t="s">
        <v>853</v>
      </c>
      <c r="BC45" t="s">
        <v>83</v>
      </c>
    </row>
    <row r="46" spans="2:58" x14ac:dyDescent="0.25">
      <c r="G46" s="94"/>
      <c r="H46" s="94"/>
      <c r="M46" t="s">
        <v>440</v>
      </c>
      <c r="N46" t="s">
        <v>441</v>
      </c>
      <c r="O46" t="s">
        <v>442</v>
      </c>
      <c r="P46" t="s">
        <v>129</v>
      </c>
      <c r="AF46" s="22" t="s">
        <v>875</v>
      </c>
      <c r="AG46" t="s">
        <v>828</v>
      </c>
      <c r="AH46">
        <v>53</v>
      </c>
      <c r="AI46" s="23">
        <v>43880</v>
      </c>
      <c r="AJ46" t="s">
        <v>466</v>
      </c>
      <c r="AK46" t="s">
        <v>876</v>
      </c>
      <c r="AL46" s="22" t="s">
        <v>877</v>
      </c>
      <c r="AM46" s="104" t="s">
        <v>878</v>
      </c>
      <c r="AN46" t="s">
        <v>879</v>
      </c>
      <c r="AO46" t="s">
        <v>880</v>
      </c>
      <c r="AP46" s="86" t="s">
        <v>881</v>
      </c>
      <c r="AQ46" t="s">
        <v>882</v>
      </c>
      <c r="BC46" t="s">
        <v>85</v>
      </c>
    </row>
    <row r="47" spans="2:58" x14ac:dyDescent="0.25">
      <c r="G47" s="94"/>
      <c r="H47" s="94"/>
      <c r="M47" t="s">
        <v>167</v>
      </c>
      <c r="N47" t="s">
        <v>168</v>
      </c>
      <c r="O47" t="s">
        <v>169</v>
      </c>
      <c r="P47" t="s">
        <v>142</v>
      </c>
      <c r="BC47" t="s">
        <v>87</v>
      </c>
    </row>
    <row r="48" spans="2:58" x14ac:dyDescent="0.25">
      <c r="G48" s="94"/>
      <c r="H48" s="94"/>
      <c r="M48" t="s">
        <v>291</v>
      </c>
      <c r="N48" t="s">
        <v>292</v>
      </c>
      <c r="O48" t="s">
        <v>293</v>
      </c>
      <c r="P48" t="s">
        <v>129</v>
      </c>
      <c r="BC48" t="s">
        <v>89</v>
      </c>
      <c r="BF48" s="19"/>
    </row>
    <row r="49" spans="7:56" x14ac:dyDescent="0.25">
      <c r="G49" s="94"/>
      <c r="H49" s="94"/>
      <c r="M49" t="s">
        <v>164</v>
      </c>
      <c r="N49" t="s">
        <v>165</v>
      </c>
      <c r="O49" t="s">
        <v>166</v>
      </c>
      <c r="P49" t="s">
        <v>142</v>
      </c>
      <c r="BC49" t="s">
        <v>90</v>
      </c>
    </row>
    <row r="50" spans="7:56" x14ac:dyDescent="0.25">
      <c r="G50" s="94"/>
      <c r="H50" s="94"/>
      <c r="M50" t="s">
        <v>158</v>
      </c>
      <c r="N50" t="s">
        <v>159</v>
      </c>
      <c r="O50" t="s">
        <v>160</v>
      </c>
      <c r="P50" t="s">
        <v>142</v>
      </c>
      <c r="BC50" t="s">
        <v>92</v>
      </c>
    </row>
    <row r="51" spans="7:56" x14ac:dyDescent="0.25">
      <c r="G51" s="94"/>
      <c r="H51" s="94"/>
      <c r="M51" t="s">
        <v>170</v>
      </c>
      <c r="N51" t="s">
        <v>171</v>
      </c>
      <c r="O51" t="s">
        <v>172</v>
      </c>
      <c r="P51" t="s">
        <v>129</v>
      </c>
      <c r="BC51" t="s">
        <v>94</v>
      </c>
    </row>
    <row r="52" spans="7:56" x14ac:dyDescent="0.25">
      <c r="G52" s="94"/>
      <c r="H52" s="94"/>
      <c r="M52" t="s">
        <v>358</v>
      </c>
      <c r="N52" t="s">
        <v>359</v>
      </c>
      <c r="O52" t="s">
        <v>360</v>
      </c>
      <c r="P52" t="s">
        <v>129</v>
      </c>
      <c r="BC52" t="s">
        <v>96</v>
      </c>
    </row>
    <row r="53" spans="7:56" x14ac:dyDescent="0.25">
      <c r="M53" t="s">
        <v>344</v>
      </c>
      <c r="N53" t="s">
        <v>345</v>
      </c>
      <c r="O53" t="s">
        <v>346</v>
      </c>
      <c r="P53" t="s">
        <v>129</v>
      </c>
      <c r="BC53" t="s">
        <v>98</v>
      </c>
    </row>
    <row r="54" spans="7:56" x14ac:dyDescent="0.25">
      <c r="M54" t="s">
        <v>423</v>
      </c>
      <c r="N54" t="s">
        <v>424</v>
      </c>
      <c r="O54" t="s">
        <v>425</v>
      </c>
      <c r="P54" t="s">
        <v>129</v>
      </c>
      <c r="BC54" t="s">
        <v>100</v>
      </c>
    </row>
    <row r="55" spans="7:56" x14ac:dyDescent="0.25">
      <c r="M55" t="s">
        <v>261</v>
      </c>
      <c r="N55" t="s">
        <v>262</v>
      </c>
      <c r="O55" t="s">
        <v>263</v>
      </c>
      <c r="P55" t="s">
        <v>129</v>
      </c>
      <c r="BC55" t="s">
        <v>102</v>
      </c>
    </row>
    <row r="56" spans="7:56" x14ac:dyDescent="0.25">
      <c r="M56" t="s">
        <v>294</v>
      </c>
      <c r="N56" t="s">
        <v>295</v>
      </c>
      <c r="O56" t="s">
        <v>296</v>
      </c>
      <c r="P56" t="s">
        <v>129</v>
      </c>
      <c r="BC56" t="s">
        <v>104</v>
      </c>
    </row>
    <row r="57" spans="7:56" x14ac:dyDescent="0.25">
      <c r="M57" t="s">
        <v>276</v>
      </c>
      <c r="N57" t="s">
        <v>277</v>
      </c>
      <c r="O57" t="s">
        <v>278</v>
      </c>
      <c r="P57" t="s">
        <v>142</v>
      </c>
      <c r="BC57" t="s">
        <v>106</v>
      </c>
    </row>
    <row r="58" spans="7:56" x14ac:dyDescent="0.25">
      <c r="M58" t="s">
        <v>341</v>
      </c>
      <c r="N58" t="s">
        <v>342</v>
      </c>
      <c r="O58" t="s">
        <v>343</v>
      </c>
      <c r="P58" t="s">
        <v>129</v>
      </c>
      <c r="BC58" t="s">
        <v>107</v>
      </c>
    </row>
    <row r="59" spans="7:56" x14ac:dyDescent="0.25">
      <c r="M59" t="s">
        <v>267</v>
      </c>
      <c r="N59" t="s">
        <v>268</v>
      </c>
      <c r="O59" t="s">
        <v>269</v>
      </c>
      <c r="P59" t="s">
        <v>129</v>
      </c>
      <c r="BC59" t="s">
        <v>811</v>
      </c>
      <c r="BD59" t="s">
        <v>814</v>
      </c>
    </row>
    <row r="60" spans="7:56" x14ac:dyDescent="0.25">
      <c r="M60" t="s">
        <v>297</v>
      </c>
      <c r="N60" t="s">
        <v>298</v>
      </c>
      <c r="O60" t="s">
        <v>299</v>
      </c>
      <c r="P60" t="s">
        <v>129</v>
      </c>
      <c r="BC60" t="s">
        <v>813</v>
      </c>
      <c r="BD60" t="s">
        <v>815</v>
      </c>
    </row>
    <row r="61" spans="7:56" x14ac:dyDescent="0.25">
      <c r="M61" t="s">
        <v>449</v>
      </c>
      <c r="N61" t="s">
        <v>450</v>
      </c>
      <c r="O61" t="s">
        <v>450</v>
      </c>
      <c r="P61" t="s">
        <v>129</v>
      </c>
      <c r="BC61" t="s">
        <v>825</v>
      </c>
    </row>
    <row r="62" spans="7:56" x14ac:dyDescent="0.25">
      <c r="M62" t="s">
        <v>375</v>
      </c>
      <c r="N62" t="s">
        <v>376</v>
      </c>
      <c r="O62" t="s">
        <v>377</v>
      </c>
      <c r="P62" t="s">
        <v>129</v>
      </c>
    </row>
    <row r="63" spans="7:56" x14ac:dyDescent="0.25">
      <c r="M63" t="s">
        <v>193</v>
      </c>
      <c r="N63" t="s">
        <v>194</v>
      </c>
      <c r="O63" t="s">
        <v>195</v>
      </c>
      <c r="P63" t="s">
        <v>129</v>
      </c>
    </row>
    <row r="64" spans="7:56" x14ac:dyDescent="0.25">
      <c r="M64" t="s">
        <v>273</v>
      </c>
      <c r="N64" t="s">
        <v>274</v>
      </c>
      <c r="O64" t="s">
        <v>275</v>
      </c>
      <c r="P64" t="s">
        <v>129</v>
      </c>
    </row>
    <row r="65" spans="13:16" x14ac:dyDescent="0.25">
      <c r="M65" t="s">
        <v>264</v>
      </c>
      <c r="N65" t="s">
        <v>265</v>
      </c>
      <c r="O65" t="s">
        <v>266</v>
      </c>
      <c r="P65" t="s">
        <v>129</v>
      </c>
    </row>
    <row r="66" spans="13:16" x14ac:dyDescent="0.25">
      <c r="M66" t="s">
        <v>173</v>
      </c>
      <c r="N66" t="s">
        <v>174</v>
      </c>
      <c r="O66" t="s">
        <v>175</v>
      </c>
      <c r="P66" t="s">
        <v>142</v>
      </c>
    </row>
    <row r="67" spans="13:16" x14ac:dyDescent="0.25">
      <c r="M67" t="s">
        <v>378</v>
      </c>
      <c r="N67" t="s">
        <v>379</v>
      </c>
      <c r="O67" t="s">
        <v>380</v>
      </c>
      <c r="P67" t="s">
        <v>129</v>
      </c>
    </row>
    <row r="68" spans="13:16" x14ac:dyDescent="0.25">
      <c r="M68" t="s">
        <v>451</v>
      </c>
      <c r="N68" t="s">
        <v>452</v>
      </c>
      <c r="O68" t="s">
        <v>453</v>
      </c>
      <c r="P68" t="s">
        <v>142</v>
      </c>
    </row>
    <row r="69" spans="13:16" x14ac:dyDescent="0.25">
      <c r="M69" t="s">
        <v>420</v>
      </c>
      <c r="N69" t="s">
        <v>421</v>
      </c>
      <c r="O69" t="s">
        <v>422</v>
      </c>
      <c r="P69" t="s">
        <v>142</v>
      </c>
    </row>
    <row r="70" spans="13:16" x14ac:dyDescent="0.25">
      <c r="M70" t="s">
        <v>329</v>
      </c>
      <c r="N70" t="s">
        <v>330</v>
      </c>
      <c r="O70" t="s">
        <v>331</v>
      </c>
      <c r="P70" t="s">
        <v>142</v>
      </c>
    </row>
    <row r="71" spans="13:16" x14ac:dyDescent="0.25">
      <c r="M71" t="s">
        <v>437</v>
      </c>
      <c r="N71" t="s">
        <v>438</v>
      </c>
      <c r="O71" t="s">
        <v>439</v>
      </c>
      <c r="P71" t="s">
        <v>129</v>
      </c>
    </row>
    <row r="72" spans="13:16" x14ac:dyDescent="0.25">
      <c r="M72" t="s">
        <v>432</v>
      </c>
      <c r="N72" t="s">
        <v>433</v>
      </c>
      <c r="O72" t="s">
        <v>434</v>
      </c>
      <c r="P72" t="s">
        <v>129</v>
      </c>
    </row>
    <row r="73" spans="13:16" x14ac:dyDescent="0.25">
      <c r="M73" t="s">
        <v>179</v>
      </c>
      <c r="N73" t="s">
        <v>180</v>
      </c>
      <c r="O73" t="s">
        <v>181</v>
      </c>
      <c r="P73" t="s">
        <v>129</v>
      </c>
    </row>
    <row r="74" spans="13:16" x14ac:dyDescent="0.25">
      <c r="M74" t="s">
        <v>381</v>
      </c>
      <c r="N74" t="s">
        <v>382</v>
      </c>
      <c r="O74" t="s">
        <v>383</v>
      </c>
      <c r="P74" t="s">
        <v>129</v>
      </c>
    </row>
    <row r="75" spans="13:16" x14ac:dyDescent="0.25">
      <c r="M75" t="s">
        <v>300</v>
      </c>
      <c r="N75" t="s">
        <v>301</v>
      </c>
      <c r="O75" t="s">
        <v>301</v>
      </c>
      <c r="P75" t="s">
        <v>142</v>
      </c>
    </row>
    <row r="76" spans="13:16" x14ac:dyDescent="0.25">
      <c r="M76" t="s">
        <v>396</v>
      </c>
      <c r="N76" t="s">
        <v>397</v>
      </c>
      <c r="O76" t="s">
        <v>398</v>
      </c>
      <c r="P76" t="s">
        <v>129</v>
      </c>
    </row>
    <row r="77" spans="13:16" x14ac:dyDescent="0.25">
      <c r="M77" t="s">
        <v>408</v>
      </c>
      <c r="N77" t="s">
        <v>409</v>
      </c>
      <c r="O77" t="s">
        <v>410</v>
      </c>
      <c r="P77" t="s">
        <v>129</v>
      </c>
    </row>
    <row r="78" spans="13:16" x14ac:dyDescent="0.25">
      <c r="M78" t="s">
        <v>302</v>
      </c>
      <c r="N78" t="s">
        <v>303</v>
      </c>
      <c r="O78" t="s">
        <v>304</v>
      </c>
      <c r="P78" t="s">
        <v>129</v>
      </c>
    </row>
    <row r="79" spans="13:16" x14ac:dyDescent="0.25">
      <c r="M79" t="s">
        <v>443</v>
      </c>
      <c r="N79" t="s">
        <v>444</v>
      </c>
      <c r="O79" t="s">
        <v>445</v>
      </c>
      <c r="P79" t="s">
        <v>129</v>
      </c>
    </row>
    <row r="80" spans="13:16" x14ac:dyDescent="0.25">
      <c r="M80" t="s">
        <v>446</v>
      </c>
      <c r="N80" t="s">
        <v>447</v>
      </c>
      <c r="O80" t="s">
        <v>448</v>
      </c>
      <c r="P80" t="s">
        <v>129</v>
      </c>
    </row>
    <row r="81" spans="13:16" x14ac:dyDescent="0.25">
      <c r="M81" t="s">
        <v>182</v>
      </c>
      <c r="N81" t="s">
        <v>183</v>
      </c>
      <c r="O81" t="s">
        <v>183</v>
      </c>
      <c r="P81" t="s">
        <v>129</v>
      </c>
    </row>
    <row r="82" spans="13:16" x14ac:dyDescent="0.25">
      <c r="M82" t="s">
        <v>305</v>
      </c>
      <c r="N82" t="s">
        <v>306</v>
      </c>
      <c r="O82" t="s">
        <v>307</v>
      </c>
      <c r="P82" t="s">
        <v>129</v>
      </c>
    </row>
    <row r="83" spans="13:16" x14ac:dyDescent="0.25">
      <c r="M83" t="s">
        <v>335</v>
      </c>
      <c r="N83" t="s">
        <v>336</v>
      </c>
      <c r="O83" t="s">
        <v>337</v>
      </c>
      <c r="P83" t="s">
        <v>129</v>
      </c>
    </row>
    <row r="84" spans="13:16" x14ac:dyDescent="0.25">
      <c r="M84" t="s">
        <v>367</v>
      </c>
      <c r="N84" t="s">
        <v>368</v>
      </c>
      <c r="O84" t="s">
        <v>369</v>
      </c>
      <c r="P84" t="s">
        <v>129</v>
      </c>
    </row>
    <row r="85" spans="13:16" x14ac:dyDescent="0.25">
      <c r="M85" t="s">
        <v>184</v>
      </c>
      <c r="N85" t="s">
        <v>185</v>
      </c>
      <c r="O85" t="s">
        <v>186</v>
      </c>
      <c r="P85" t="s">
        <v>142</v>
      </c>
    </row>
    <row r="86" spans="13:16" x14ac:dyDescent="0.25">
      <c r="M86" t="s">
        <v>187</v>
      </c>
      <c r="N86" t="s">
        <v>188</v>
      </c>
      <c r="O86" t="s">
        <v>189</v>
      </c>
      <c r="P86" t="s">
        <v>142</v>
      </c>
    </row>
    <row r="87" spans="13:16" x14ac:dyDescent="0.25">
      <c r="M87" t="s">
        <v>390</v>
      </c>
      <c r="N87" t="s">
        <v>391</v>
      </c>
      <c r="O87" t="s">
        <v>392</v>
      </c>
      <c r="P87" t="s">
        <v>129</v>
      </c>
    </row>
    <row r="88" spans="13:16" x14ac:dyDescent="0.25">
      <c r="M88" t="s">
        <v>370</v>
      </c>
      <c r="N88" t="s">
        <v>371</v>
      </c>
      <c r="O88" t="s">
        <v>371</v>
      </c>
      <c r="P88" t="s">
        <v>129</v>
      </c>
    </row>
    <row r="89" spans="13:16" x14ac:dyDescent="0.25">
      <c r="M89" t="s">
        <v>350</v>
      </c>
      <c r="N89" t="s">
        <v>351</v>
      </c>
      <c r="O89" t="s">
        <v>351</v>
      </c>
      <c r="P89" t="s">
        <v>129</v>
      </c>
    </row>
    <row r="90" spans="13:16" x14ac:dyDescent="0.25">
      <c r="M90" t="s">
        <v>190</v>
      </c>
      <c r="N90" t="s">
        <v>191</v>
      </c>
      <c r="O90" t="s">
        <v>192</v>
      </c>
      <c r="P90" t="s">
        <v>142</v>
      </c>
    </row>
    <row r="91" spans="13:16" x14ac:dyDescent="0.25">
      <c r="M91" t="s">
        <v>323</v>
      </c>
      <c r="N91" t="s">
        <v>324</v>
      </c>
      <c r="O91" t="s">
        <v>325</v>
      </c>
      <c r="P91" t="s">
        <v>142</v>
      </c>
    </row>
    <row r="92" spans="13:16" x14ac:dyDescent="0.25">
      <c r="M92" t="s">
        <v>308</v>
      </c>
      <c r="N92" t="s">
        <v>309</v>
      </c>
      <c r="O92" t="s">
        <v>310</v>
      </c>
      <c r="P92" t="s">
        <v>129</v>
      </c>
    </row>
    <row r="93" spans="13:16" x14ac:dyDescent="0.25">
      <c r="M93" t="s">
        <v>411</v>
      </c>
      <c r="N93" t="s">
        <v>412</v>
      </c>
      <c r="O93" t="s">
        <v>413</v>
      </c>
      <c r="P93" t="s">
        <v>129</v>
      </c>
    </row>
    <row r="94" spans="13:16" x14ac:dyDescent="0.25">
      <c r="M94" t="s">
        <v>311</v>
      </c>
      <c r="N94" t="s">
        <v>312</v>
      </c>
      <c r="O94" t="s">
        <v>313</v>
      </c>
      <c r="P94" t="s">
        <v>142</v>
      </c>
    </row>
    <row r="95" spans="13:16" x14ac:dyDescent="0.25">
      <c r="M95" t="s">
        <v>402</v>
      </c>
      <c r="N95" t="s">
        <v>403</v>
      </c>
      <c r="O95" t="s">
        <v>404</v>
      </c>
      <c r="P95" t="s">
        <v>129</v>
      </c>
    </row>
    <row r="96" spans="13:16" x14ac:dyDescent="0.25">
      <c r="M96" t="s">
        <v>314</v>
      </c>
      <c r="N96" t="s">
        <v>315</v>
      </c>
      <c r="O96" t="s">
        <v>316</v>
      </c>
      <c r="P96" t="s">
        <v>129</v>
      </c>
    </row>
    <row r="97" spans="13:16" x14ac:dyDescent="0.25">
      <c r="M97" t="s">
        <v>196</v>
      </c>
      <c r="N97" t="s">
        <v>197</v>
      </c>
      <c r="O97" t="s">
        <v>198</v>
      </c>
      <c r="P97" t="s">
        <v>142</v>
      </c>
    </row>
    <row r="98" spans="13:16" x14ac:dyDescent="0.25">
      <c r="M98" t="s">
        <v>199</v>
      </c>
      <c r="N98" t="s">
        <v>200</v>
      </c>
      <c r="O98" t="s">
        <v>201</v>
      </c>
      <c r="P98" t="s">
        <v>142</v>
      </c>
    </row>
    <row r="99" spans="13:16" x14ac:dyDescent="0.25">
      <c r="M99" t="s">
        <v>146</v>
      </c>
      <c r="N99" t="s">
        <v>147</v>
      </c>
      <c r="O99" t="s">
        <v>148</v>
      </c>
      <c r="P99" t="s">
        <v>142</v>
      </c>
    </row>
    <row r="100" spans="13:16" x14ac:dyDescent="0.25">
      <c r="M100" t="s">
        <v>202</v>
      </c>
      <c r="N100" t="s">
        <v>203</v>
      </c>
      <c r="O100" t="s">
        <v>204</v>
      </c>
      <c r="P100" t="s">
        <v>142</v>
      </c>
    </row>
    <row r="101" spans="13:16" x14ac:dyDescent="0.25">
      <c r="M101" t="s">
        <v>208</v>
      </c>
      <c r="N101" t="s">
        <v>209</v>
      </c>
      <c r="O101" t="s">
        <v>210</v>
      </c>
      <c r="P101" t="s">
        <v>129</v>
      </c>
    </row>
    <row r="102" spans="13:16" x14ac:dyDescent="0.25">
      <c r="M102" t="s">
        <v>414</v>
      </c>
      <c r="N102" t="s">
        <v>415</v>
      </c>
      <c r="O102" t="s">
        <v>416</v>
      </c>
      <c r="P102" t="s">
        <v>129</v>
      </c>
    </row>
    <row r="103" spans="13:16" x14ac:dyDescent="0.25">
      <c r="M103" t="s">
        <v>372</v>
      </c>
      <c r="N103" t="s">
        <v>373</v>
      </c>
      <c r="O103" t="s">
        <v>374</v>
      </c>
      <c r="P103" t="s">
        <v>129</v>
      </c>
    </row>
    <row r="104" spans="13:16" x14ac:dyDescent="0.25">
      <c r="M104" t="s">
        <v>384</v>
      </c>
      <c r="N104" t="s">
        <v>385</v>
      </c>
      <c r="O104" t="s">
        <v>386</v>
      </c>
      <c r="P104" t="s">
        <v>129</v>
      </c>
    </row>
    <row r="105" spans="13:16" x14ac:dyDescent="0.25">
      <c r="M105" t="s">
        <v>426</v>
      </c>
      <c r="N105" t="s">
        <v>427</v>
      </c>
      <c r="O105" t="s">
        <v>428</v>
      </c>
      <c r="P105" t="s">
        <v>129</v>
      </c>
    </row>
    <row r="106" spans="13:16" x14ac:dyDescent="0.25">
      <c r="M106" t="s">
        <v>211</v>
      </c>
      <c r="N106" t="s">
        <v>212</v>
      </c>
      <c r="O106" t="s">
        <v>213</v>
      </c>
      <c r="P106" t="s">
        <v>129</v>
      </c>
    </row>
    <row r="107" spans="13:16" x14ac:dyDescent="0.25">
      <c r="M107" t="s">
        <v>417</v>
      </c>
      <c r="N107" t="s">
        <v>418</v>
      </c>
      <c r="O107" t="s">
        <v>419</v>
      </c>
      <c r="P107" t="s">
        <v>129</v>
      </c>
    </row>
    <row r="108" spans="13:16" x14ac:dyDescent="0.25">
      <c r="M108" t="s">
        <v>435</v>
      </c>
      <c r="N108" t="s">
        <v>436</v>
      </c>
      <c r="O108" t="s">
        <v>436</v>
      </c>
      <c r="P108" t="s">
        <v>129</v>
      </c>
    </row>
    <row r="109" spans="13:16" x14ac:dyDescent="0.25">
      <c r="M109" t="s">
        <v>126</v>
      </c>
      <c r="N109" t="s">
        <v>127</v>
      </c>
      <c r="O109" t="s">
        <v>128</v>
      </c>
      <c r="P109" t="s">
        <v>129</v>
      </c>
    </row>
    <row r="110" spans="13:16" x14ac:dyDescent="0.25">
      <c r="M110" t="s">
        <v>317</v>
      </c>
      <c r="N110" t="s">
        <v>318</v>
      </c>
      <c r="O110" t="s">
        <v>319</v>
      </c>
      <c r="P110" t="s">
        <v>142</v>
      </c>
    </row>
    <row r="111" spans="13:16" x14ac:dyDescent="0.25">
      <c r="M111" t="s">
        <v>352</v>
      </c>
      <c r="N111" t="s">
        <v>353</v>
      </c>
      <c r="O111" t="s">
        <v>354</v>
      </c>
      <c r="P111" t="s">
        <v>129</v>
      </c>
    </row>
    <row r="112" spans="13:16" x14ac:dyDescent="0.25">
      <c r="M112" t="s">
        <v>332</v>
      </c>
      <c r="N112" t="s">
        <v>333</v>
      </c>
      <c r="O112" t="s">
        <v>334</v>
      </c>
      <c r="P112" t="s">
        <v>129</v>
      </c>
    </row>
    <row r="113" spans="13:16" x14ac:dyDescent="0.25">
      <c r="M113" t="s">
        <v>152</v>
      </c>
      <c r="N113" t="s">
        <v>153</v>
      </c>
      <c r="O113" t="s">
        <v>154</v>
      </c>
      <c r="P113" t="s">
        <v>142</v>
      </c>
    </row>
    <row r="114" spans="13:16" x14ac:dyDescent="0.25">
      <c r="M114" t="s">
        <v>355</v>
      </c>
      <c r="N114" t="s">
        <v>356</v>
      </c>
      <c r="O114" t="s">
        <v>357</v>
      </c>
      <c r="P114" t="s">
        <v>129</v>
      </c>
    </row>
    <row r="115" spans="13:16" x14ac:dyDescent="0.25">
      <c r="M115" t="s">
        <v>133</v>
      </c>
      <c r="N115" t="s">
        <v>134</v>
      </c>
      <c r="O115" t="s">
        <v>135</v>
      </c>
      <c r="P115" t="s">
        <v>129</v>
      </c>
    </row>
    <row r="116" spans="13:16" x14ac:dyDescent="0.25">
      <c r="M116" t="s">
        <v>205</v>
      </c>
      <c r="N116" t="s">
        <v>206</v>
      </c>
      <c r="O116" t="s">
        <v>207</v>
      </c>
      <c r="P116" t="s">
        <v>142</v>
      </c>
    </row>
  </sheetData>
  <sheetProtection selectLockedCells="1"/>
  <conditionalFormatting sqref="AP21">
    <cfRule type="cellIs" dxfId="24" priority="1" operator="equal">
      <formula>0</formula>
    </cfRule>
  </conditionalFormatting>
  <dataValidations count="2">
    <dataValidation type="list" allowBlank="1" showInputMessage="1" showErrorMessage="1" sqref="BA5:BA16 E5:E42" xr:uid="{00000000-0002-0000-0300-000000000000}">
      <formula1>Merv</formula1>
    </dataValidation>
    <dataValidation type="list" allowBlank="1" showInputMessage="1" showErrorMessage="1" sqref="AX5:AX16" xr:uid="{00000000-0002-0000-0300-000001000000}">
      <formula1>Klasific_nosauk</formula1>
    </dataValidation>
  </dataValidations>
  <hyperlinks>
    <hyperlink ref="AP22" r:id="rId1" xr:uid="{00000000-0004-0000-0300-000000000000}"/>
    <hyperlink ref="AC8" r:id="rId2" xr:uid="{00000000-0004-0000-0300-000002000000}"/>
    <hyperlink ref="AP8" r:id="rId3" xr:uid="{00000000-0004-0000-0300-000003000000}"/>
    <hyperlink ref="AP9" r:id="rId4" xr:uid="{00000000-0004-0000-0300-000004000000}"/>
    <hyperlink ref="AP11" r:id="rId5" xr:uid="{00000000-0004-0000-0300-000005000000}"/>
    <hyperlink ref="AP19" r:id="rId6" xr:uid="{00000000-0004-0000-0300-000006000000}"/>
    <hyperlink ref="AP21" r:id="rId7" xr:uid="{00000000-0004-0000-0300-000007000000}"/>
    <hyperlink ref="AP38" r:id="rId8" xr:uid="{00000000-0004-0000-0300-000008000000}"/>
    <hyperlink ref="AP39" r:id="rId9" xr:uid="{00000000-0004-0000-0300-000009000000}"/>
    <hyperlink ref="AP40" r:id="rId10" xr:uid="{00000000-0004-0000-0300-00000A000000}"/>
    <hyperlink ref="AP41" r:id="rId11" xr:uid="{00000000-0004-0000-0300-00000B000000}"/>
    <hyperlink ref="AP42" r:id="rId12" xr:uid="{00000000-0004-0000-0300-00000C000000}"/>
    <hyperlink ref="AP43" r:id="rId13" xr:uid="{00000000-0004-0000-0300-00000E000000}"/>
    <hyperlink ref="AC10" r:id="rId14" xr:uid="{00000000-0004-0000-0300-00000F000000}"/>
    <hyperlink ref="AP24" r:id="rId15" xr:uid="{00000000-0004-0000-0300-000011000000}"/>
    <hyperlink ref="AP44" r:id="rId16" xr:uid="{00000000-0004-0000-0300-000012000000}"/>
    <hyperlink ref="AP36" r:id="rId17" xr:uid="{00000000-0004-0000-0300-000013000000}"/>
    <hyperlink ref="AP46" r:id="rId18" xr:uid="{00000000-0004-0000-0300-000014000000}"/>
    <hyperlink ref="AP45" r:id="rId19" xr:uid="{237AF590-028D-47BB-B7AA-755DAE52DC26}"/>
    <hyperlink ref="AP32" r:id="rId20" xr:uid="{079EA48A-8399-445D-AE96-3C7E75577D08}"/>
  </hyperlinks>
  <pageMargins left="0.7" right="0.7" top="0.75" bottom="0.75" header="0.3" footer="0.3"/>
  <pageSetup paperSize="9" orientation="portrait" r:id="rId21"/>
  <drawing r:id="rId22"/>
  <legacyDrawing r:id="rId23"/>
  <tableParts count="40"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B2:C20"/>
  <sheetViews>
    <sheetView showGridLines="0" zoomScale="70" zoomScaleNormal="70" workbookViewId="0">
      <selection activeCell="C20" sqref="C20"/>
    </sheetView>
  </sheetViews>
  <sheetFormatPr defaultRowHeight="15" x14ac:dyDescent="0.25"/>
  <cols>
    <col min="1" max="1" width="3.5703125" customWidth="1"/>
    <col min="2" max="2" width="23.7109375" customWidth="1"/>
    <col min="3" max="3" width="72.140625" customWidth="1"/>
  </cols>
  <sheetData>
    <row r="2" spans="2:3" x14ac:dyDescent="0.25">
      <c r="B2" t="s">
        <v>872</v>
      </c>
    </row>
    <row r="4" spans="2:3" x14ac:dyDescent="0.25">
      <c r="B4" s="1" t="s">
        <v>869</v>
      </c>
      <c r="C4" s="1" t="s">
        <v>870</v>
      </c>
    </row>
    <row r="5" spans="2:3" ht="45" x14ac:dyDescent="0.25">
      <c r="B5" s="98" t="s">
        <v>868</v>
      </c>
      <c r="C5" s="98" t="s">
        <v>871</v>
      </c>
    </row>
    <row r="6" spans="2:3" ht="45" x14ac:dyDescent="0.25">
      <c r="B6" s="98"/>
      <c r="C6" s="98" t="s">
        <v>873</v>
      </c>
    </row>
    <row r="7" spans="2:3" x14ac:dyDescent="0.25">
      <c r="B7" s="98" t="s">
        <v>874</v>
      </c>
      <c r="C7" s="98" t="s">
        <v>883</v>
      </c>
    </row>
    <row r="8" spans="2:3" x14ac:dyDescent="0.25">
      <c r="B8" s="98" t="s">
        <v>889</v>
      </c>
      <c r="C8" s="98" t="s">
        <v>883</v>
      </c>
    </row>
    <row r="9" spans="2:3" x14ac:dyDescent="0.25">
      <c r="B9" s="98" t="s">
        <v>894</v>
      </c>
      <c r="C9" s="98" t="s">
        <v>883</v>
      </c>
    </row>
    <row r="10" spans="2:3" x14ac:dyDescent="0.25">
      <c r="B10" s="98" t="s">
        <v>895</v>
      </c>
      <c r="C10" s="98" t="s">
        <v>896</v>
      </c>
    </row>
    <row r="11" spans="2:3" x14ac:dyDescent="0.25">
      <c r="B11" s="98" t="s">
        <v>897</v>
      </c>
      <c r="C11" s="98" t="s">
        <v>883</v>
      </c>
    </row>
    <row r="12" spans="2:3" x14ac:dyDescent="0.25">
      <c r="B12" s="98" t="s">
        <v>904</v>
      </c>
      <c r="C12" s="98" t="s">
        <v>896</v>
      </c>
    </row>
    <row r="13" spans="2:3" ht="30" x14ac:dyDescent="0.25">
      <c r="B13" s="98" t="s">
        <v>921</v>
      </c>
      <c r="C13" s="98" t="s">
        <v>922</v>
      </c>
    </row>
    <row r="14" spans="2:3" x14ac:dyDescent="0.25">
      <c r="B14" s="98" t="s">
        <v>927</v>
      </c>
      <c r="C14" s="98" t="s">
        <v>928</v>
      </c>
    </row>
    <row r="15" spans="2:3" x14ac:dyDescent="0.25">
      <c r="B15" s="98" t="s">
        <v>929</v>
      </c>
      <c r="C15" s="98" t="s">
        <v>883</v>
      </c>
    </row>
    <row r="16" spans="2:3" x14ac:dyDescent="0.25">
      <c r="B16" s="98" t="s">
        <v>933</v>
      </c>
      <c r="C16" s="98" t="s">
        <v>883</v>
      </c>
    </row>
    <row r="17" spans="2:3" x14ac:dyDescent="0.25">
      <c r="B17" s="98" t="s">
        <v>936</v>
      </c>
      <c r="C17" s="98" t="s">
        <v>883</v>
      </c>
    </row>
    <row r="18" spans="2:3" x14ac:dyDescent="0.25">
      <c r="B18" s="98" t="s">
        <v>937</v>
      </c>
      <c r="C18" s="98" t="s">
        <v>883</v>
      </c>
    </row>
    <row r="19" spans="2:3" x14ac:dyDescent="0.25">
      <c r="B19" s="98" t="s">
        <v>943</v>
      </c>
      <c r="C19" s="98" t="s">
        <v>883</v>
      </c>
    </row>
    <row r="20" spans="2:3" ht="30" x14ac:dyDescent="0.25">
      <c r="B20" s="98" t="s">
        <v>949</v>
      </c>
      <c r="C20" s="98" t="s">
        <v>950</v>
      </c>
    </row>
  </sheetData>
  <phoneticPr fontId="4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5:C11"/>
  <sheetViews>
    <sheetView workbookViewId="0">
      <selection activeCell="I13" sqref="I13"/>
    </sheetView>
  </sheetViews>
  <sheetFormatPr defaultRowHeight="15" x14ac:dyDescent="0.25"/>
  <cols>
    <col min="2" max="2" width="11" bestFit="1" customWidth="1"/>
    <col min="3" max="3" width="11.28515625" bestFit="1" customWidth="1"/>
  </cols>
  <sheetData>
    <row r="5" spans="2:3" x14ac:dyDescent="0.25">
      <c r="B5" s="17" t="s">
        <v>680</v>
      </c>
      <c r="C5" s="17" t="s">
        <v>681</v>
      </c>
    </row>
    <row r="6" spans="2:3" x14ac:dyDescent="0.25">
      <c r="B6" s="16" t="s">
        <v>119</v>
      </c>
      <c r="C6" s="16" t="s">
        <v>675</v>
      </c>
    </row>
    <row r="7" spans="2:3" x14ac:dyDescent="0.25">
      <c r="B7" s="18" t="s">
        <v>672</v>
      </c>
      <c r="C7" s="18" t="s">
        <v>674</v>
      </c>
    </row>
    <row r="8" spans="2:3" x14ac:dyDescent="0.25">
      <c r="B8" s="16" t="s">
        <v>673</v>
      </c>
      <c r="C8" s="16" t="s">
        <v>676</v>
      </c>
    </row>
    <row r="9" spans="2:3" x14ac:dyDescent="0.25">
      <c r="B9" s="18" t="s">
        <v>120</v>
      </c>
      <c r="C9" s="18" t="s">
        <v>677</v>
      </c>
    </row>
    <row r="10" spans="2:3" x14ac:dyDescent="0.25">
      <c r="B10" s="16" t="s">
        <v>671</v>
      </c>
      <c r="C10" s="16" t="s">
        <v>678</v>
      </c>
    </row>
    <row r="11" spans="2:3" x14ac:dyDescent="0.25">
      <c r="B11" s="18" t="s">
        <v>670</v>
      </c>
      <c r="C11" s="18" t="s">
        <v>679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50</vt:i4>
      </vt:variant>
    </vt:vector>
  </HeadingPairs>
  <TitlesOfParts>
    <vt:vector size="55" baseType="lpstr">
      <vt:lpstr>Iesniedzējs</vt:lpstr>
      <vt:lpstr>Klasificētās vielas</vt:lpstr>
      <vt:lpstr>Neklasificētās vielas</vt:lpstr>
      <vt:lpstr>Klasifikatori</vt:lpstr>
      <vt:lpstr>VeidlVerApr</vt:lpstr>
      <vt:lpstr>_1_fenil_2_propanons</vt:lpstr>
      <vt:lpstr>_1R_2R_minus_hlorpseidoefedrins</vt:lpstr>
      <vt:lpstr>_1R_2S_minus_hlorefedrins</vt:lpstr>
      <vt:lpstr>_1S_2R_plus_hlorefedrins</vt:lpstr>
      <vt:lpstr>_1S_2S_plus_hlorpseidoefedrins</vt:lpstr>
      <vt:lpstr>_3_4_metilēndioksifenilpropān_2_ons</vt:lpstr>
      <vt:lpstr>_4_anilin_N_fenetilpiperidins</vt:lpstr>
      <vt:lpstr>Acetons</vt:lpstr>
      <vt:lpstr>Alfa_fenilacetoacetonitrils</vt:lpstr>
      <vt:lpstr>Antranilskabe</vt:lpstr>
      <vt:lpstr>Ceturksni</vt:lpstr>
      <vt:lpstr>Efedrins</vt:lpstr>
      <vt:lpstr>Ergometrins</vt:lpstr>
      <vt:lpstr>Ergotamins</vt:lpstr>
      <vt:lpstr>Etikskabes_anhidrids</vt:lpstr>
      <vt:lpstr>Etileteris</vt:lpstr>
      <vt:lpstr>Feniletikskabe</vt:lpstr>
      <vt:lpstr>Gadi</vt:lpstr>
      <vt:lpstr>Izosafrols</vt:lpstr>
      <vt:lpstr>Kalija_permanganats</vt:lpstr>
      <vt:lpstr>Kartes</vt:lpstr>
      <vt:lpstr>Kartes_num</vt:lpstr>
      <vt:lpstr>Klasific_kateg</vt:lpstr>
      <vt:lpstr>'Klasificētās vielas'!Klasific_kods</vt:lpstr>
      <vt:lpstr>'Klasificētās vielas'!Klasific_nosauk</vt:lpstr>
      <vt:lpstr>Klasific_nosauk</vt:lpstr>
      <vt:lpstr>Klasific_vielas</vt:lpstr>
      <vt:lpstr>Lic_num</vt:lpstr>
      <vt:lpstr>LIcences</vt:lpstr>
      <vt:lpstr>Lizerginskabe</vt:lpstr>
      <vt:lpstr>Merv</vt:lpstr>
      <vt:lpstr>Metiletilketons</vt:lpstr>
      <vt:lpstr>N_acetilantranilskābe</vt:lpstr>
      <vt:lpstr>N_fenetil_4_piperidons</vt:lpstr>
      <vt:lpstr>Neklasific_kods</vt:lpstr>
      <vt:lpstr>Neklasific_nosauk</vt:lpstr>
      <vt:lpstr>Neklasific_vielas</vt:lpstr>
      <vt:lpstr>Norefedrins</vt:lpstr>
      <vt:lpstr>Piperidins</vt:lpstr>
      <vt:lpstr>Piperonals</vt:lpstr>
      <vt:lpstr>Iesniedzējs!Print_Area</vt:lpstr>
      <vt:lpstr>'Klasificētās vielas'!Print_Titles</vt:lpstr>
      <vt:lpstr>'Neklasificētās vielas'!Print_Titles</vt:lpstr>
      <vt:lpstr>Pseidoefedrins</vt:lpstr>
      <vt:lpstr>Safrols</vt:lpstr>
      <vt:lpstr>Salsskabe</vt:lpstr>
      <vt:lpstr>Serskabe</vt:lpstr>
      <vt:lpstr>Toluols</vt:lpstr>
      <vt:lpstr>Valsts_nosauk</vt:lpstr>
      <vt:lpstr>VieluMervValid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Mara.Dislere</dc:creator>
  <cp:lastModifiedBy>Mara.Dislere</cp:lastModifiedBy>
  <cp:lastPrinted>2018-01-26T11:53:55Z</cp:lastPrinted>
  <dcterms:created xsi:type="dcterms:W3CDTF">2018-01-02T09:01:38Z</dcterms:created>
  <dcterms:modified xsi:type="dcterms:W3CDTF">2021-06-11T06:48:03Z</dcterms:modified>
</cp:coreProperties>
</file>